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/>
  <xr:revisionPtr revIDLastSave="0" documentId="13_ncr:1_{1D4A3B80-7A41-4C1B-9094-51AD2A229F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תקציב משפחתי" sheetId="1" r:id="rId1"/>
    <sheet name="גיליון הוצאות" sheetId="3" r:id="rId2"/>
  </sheets>
  <definedNames>
    <definedName name="_xlnm.Print_Area" localSheetId="1">'גיליון הוצאות'!$A$1:$P$82</definedName>
    <definedName name="_xlnm.Print_Area" localSheetId="0">'תקציב משפחתי'!$A$1:$Q$51</definedName>
    <definedName name="_xlnm.Print_Titles" localSheetId="1">'גיליון הוצאות'!$1:$1</definedName>
    <definedName name="_xlnm.Print_Titles" localSheetId="0">'תקציב משפחתי'!$B:$B,'תקציב משפחתי'!$17:$17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7" i="1" l="1"/>
  <c r="P37" i="1"/>
  <c r="O36" i="1"/>
  <c r="P36" i="1"/>
  <c r="E24" i="1"/>
  <c r="F24" i="1"/>
  <c r="G24" i="1"/>
  <c r="H24" i="1"/>
  <c r="I24" i="1"/>
  <c r="J24" i="1"/>
  <c r="K24" i="1"/>
  <c r="L24" i="1"/>
  <c r="M24" i="1"/>
  <c r="N24" i="1"/>
  <c r="C24" i="1"/>
  <c r="F23" i="1"/>
  <c r="G23" i="1"/>
  <c r="H23" i="1"/>
  <c r="I23" i="1"/>
  <c r="J23" i="1"/>
  <c r="K23" i="1"/>
  <c r="L23" i="1"/>
  <c r="M23" i="1"/>
  <c r="N23" i="1"/>
  <c r="D22" i="1"/>
  <c r="E22" i="1"/>
  <c r="F22" i="1"/>
  <c r="G22" i="1"/>
  <c r="H22" i="1"/>
  <c r="I22" i="1"/>
  <c r="J22" i="1"/>
  <c r="K22" i="1"/>
  <c r="L22" i="1"/>
  <c r="M22" i="1"/>
  <c r="N22" i="1"/>
  <c r="D21" i="1"/>
  <c r="E21" i="1"/>
  <c r="F21" i="1"/>
  <c r="G21" i="1"/>
  <c r="H21" i="1"/>
  <c r="I21" i="1"/>
  <c r="J21" i="1"/>
  <c r="K21" i="1"/>
  <c r="L21" i="1"/>
  <c r="M21" i="1"/>
  <c r="N21" i="1"/>
  <c r="C21" i="1"/>
  <c r="D20" i="1"/>
  <c r="E20" i="1"/>
  <c r="F20" i="1"/>
  <c r="G20" i="1"/>
  <c r="H20" i="1"/>
  <c r="I20" i="1"/>
  <c r="J20" i="1"/>
  <c r="K20" i="1"/>
  <c r="L20" i="1"/>
  <c r="M20" i="1"/>
  <c r="N20" i="1"/>
  <c r="C20" i="1"/>
  <c r="D19" i="1"/>
  <c r="E19" i="1"/>
  <c r="F19" i="1"/>
  <c r="G19" i="1"/>
  <c r="H19" i="1"/>
  <c r="I19" i="1"/>
  <c r="J19" i="1"/>
  <c r="K19" i="1"/>
  <c r="L19" i="1"/>
  <c r="M19" i="1"/>
  <c r="N19" i="1"/>
  <c r="C19" i="1"/>
  <c r="D82" i="3"/>
  <c r="D24" i="1" s="1"/>
  <c r="E82" i="3"/>
  <c r="F82" i="3"/>
  <c r="G82" i="3"/>
  <c r="H82" i="3"/>
  <c r="I82" i="3"/>
  <c r="J82" i="3"/>
  <c r="K82" i="3"/>
  <c r="L82" i="3"/>
  <c r="M82" i="3"/>
  <c r="N82" i="3"/>
  <c r="C82" i="3"/>
  <c r="D73" i="3"/>
  <c r="D23" i="1" s="1"/>
  <c r="E73" i="3"/>
  <c r="E23" i="1" s="1"/>
  <c r="F73" i="3"/>
  <c r="G73" i="3"/>
  <c r="H73" i="3"/>
  <c r="I73" i="3"/>
  <c r="J73" i="3"/>
  <c r="K73" i="3"/>
  <c r="L73" i="3"/>
  <c r="M73" i="3"/>
  <c r="N73" i="3"/>
  <c r="C73" i="3"/>
  <c r="C23" i="1" s="1"/>
  <c r="D64" i="3"/>
  <c r="E64" i="3"/>
  <c r="F64" i="3"/>
  <c r="G64" i="3"/>
  <c r="H64" i="3"/>
  <c r="I64" i="3"/>
  <c r="J64" i="3"/>
  <c r="K64" i="3"/>
  <c r="L64" i="3"/>
  <c r="M64" i="3"/>
  <c r="N64" i="3"/>
  <c r="C64" i="3"/>
  <c r="C22" i="1" s="1"/>
  <c r="P69" i="3"/>
  <c r="O69" i="3"/>
  <c r="P78" i="3"/>
  <c r="O78" i="3"/>
  <c r="D33" i="3"/>
  <c r="E33" i="3"/>
  <c r="F33" i="3"/>
  <c r="G33" i="3"/>
  <c r="H33" i="3"/>
  <c r="I33" i="3"/>
  <c r="J33" i="3"/>
  <c r="K33" i="3"/>
  <c r="L33" i="3"/>
  <c r="M33" i="3"/>
  <c r="N33" i="3"/>
  <c r="C33" i="3"/>
  <c r="P14" i="3"/>
  <c r="O14" i="3"/>
  <c r="P13" i="3"/>
  <c r="O13" i="3"/>
  <c r="D55" i="3"/>
  <c r="E55" i="3"/>
  <c r="F55" i="3"/>
  <c r="G55" i="3"/>
  <c r="H55" i="3"/>
  <c r="I55" i="3"/>
  <c r="J55" i="3"/>
  <c r="K55" i="3"/>
  <c r="L55" i="3"/>
  <c r="M55" i="3"/>
  <c r="N55" i="3"/>
  <c r="C55" i="3"/>
  <c r="P51" i="3"/>
  <c r="O3" i="3"/>
  <c r="O4" i="3"/>
  <c r="O5" i="3"/>
  <c r="O6" i="3"/>
  <c r="O7" i="3"/>
  <c r="O8" i="3"/>
  <c r="O9" i="3"/>
  <c r="O10" i="3"/>
  <c r="O11" i="3"/>
  <c r="O12" i="3"/>
  <c r="O15" i="3"/>
  <c r="O16" i="3"/>
  <c r="O34" i="3"/>
  <c r="O35" i="3"/>
  <c r="O36" i="3"/>
  <c r="O37" i="3"/>
  <c r="O38" i="3"/>
  <c r="O39" i="3"/>
  <c r="O40" i="3"/>
  <c r="O41" i="3"/>
  <c r="O42" i="3"/>
  <c r="O43" i="3"/>
  <c r="O45" i="3"/>
  <c r="O46" i="3"/>
  <c r="O47" i="3"/>
  <c r="O48" i="3"/>
  <c r="O49" i="3"/>
  <c r="O50" i="3"/>
  <c r="O51" i="3"/>
  <c r="O52" i="3"/>
  <c r="O53" i="3"/>
  <c r="O54" i="3"/>
  <c r="O65" i="3"/>
  <c r="O66" i="3"/>
  <c r="O67" i="3"/>
  <c r="O68" i="3"/>
  <c r="O70" i="3"/>
  <c r="O71" i="3"/>
  <c r="O72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56" i="3"/>
  <c r="O57" i="3"/>
  <c r="O58" i="3"/>
  <c r="O59" i="3"/>
  <c r="O60" i="3"/>
  <c r="O61" i="3"/>
  <c r="O62" i="3"/>
  <c r="O63" i="3"/>
  <c r="O74" i="3"/>
  <c r="O75" i="3"/>
  <c r="O76" i="3"/>
  <c r="O77" i="3"/>
  <c r="O79" i="3"/>
  <c r="O80" i="3"/>
  <c r="O81" i="3"/>
  <c r="O2" i="3"/>
  <c r="P34" i="3"/>
  <c r="P35" i="3"/>
  <c r="P36" i="3"/>
  <c r="P37" i="3"/>
  <c r="P38" i="3"/>
  <c r="P39" i="3"/>
  <c r="P40" i="3"/>
  <c r="P41" i="3"/>
  <c r="P42" i="3"/>
  <c r="P43" i="3"/>
  <c r="P45" i="3"/>
  <c r="P46" i="3"/>
  <c r="P47" i="3"/>
  <c r="P48" i="3"/>
  <c r="P49" i="3"/>
  <c r="P50" i="3"/>
  <c r="P52" i="3"/>
  <c r="P53" i="3"/>
  <c r="P54" i="3"/>
  <c r="P65" i="3"/>
  <c r="P66" i="3"/>
  <c r="P67" i="3"/>
  <c r="P68" i="3"/>
  <c r="P70" i="3"/>
  <c r="P71" i="3"/>
  <c r="P72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56" i="3"/>
  <c r="P57" i="3"/>
  <c r="P58" i="3"/>
  <c r="P59" i="3"/>
  <c r="P60" i="3"/>
  <c r="P61" i="3"/>
  <c r="P62" i="3"/>
  <c r="P63" i="3"/>
  <c r="P74" i="3"/>
  <c r="P75" i="3"/>
  <c r="P76" i="3"/>
  <c r="P77" i="3"/>
  <c r="P79" i="3"/>
  <c r="P80" i="3"/>
  <c r="P81" i="3"/>
  <c r="P5" i="3"/>
  <c r="P6" i="3"/>
  <c r="P7" i="3"/>
  <c r="P8" i="3"/>
  <c r="P9" i="3"/>
  <c r="P10" i="3"/>
  <c r="P11" i="3"/>
  <c r="P12" i="3"/>
  <c r="P15" i="3"/>
  <c r="P16" i="3"/>
  <c r="P2" i="3"/>
  <c r="P4" i="3"/>
  <c r="P3" i="3"/>
  <c r="D44" i="3"/>
  <c r="E44" i="3"/>
  <c r="F44" i="3"/>
  <c r="G44" i="3"/>
  <c r="H44" i="3"/>
  <c r="I44" i="3"/>
  <c r="J44" i="3"/>
  <c r="K44" i="3"/>
  <c r="L44" i="3"/>
  <c r="M44" i="3"/>
  <c r="N44" i="3"/>
  <c r="C44" i="3"/>
  <c r="G17" i="3"/>
  <c r="G18" i="1" s="1"/>
  <c r="H17" i="3"/>
  <c r="H18" i="1" s="1"/>
  <c r="I17" i="3"/>
  <c r="I18" i="1" s="1"/>
  <c r="J17" i="3"/>
  <c r="J18" i="1" s="1"/>
  <c r="K17" i="3"/>
  <c r="K18" i="1" s="1"/>
  <c r="L17" i="3"/>
  <c r="L18" i="1" s="1"/>
  <c r="M17" i="3"/>
  <c r="M18" i="1" s="1"/>
  <c r="N17" i="3"/>
  <c r="N18" i="1" s="1"/>
  <c r="E17" i="3"/>
  <c r="E18" i="1" s="1"/>
  <c r="D17" i="3"/>
  <c r="D18" i="1" s="1"/>
  <c r="C17" i="3"/>
  <c r="C18" i="1" s="1"/>
  <c r="F17" i="3"/>
  <c r="F18" i="1" s="1"/>
  <c r="C8" i="1"/>
  <c r="D8" i="1"/>
  <c r="O73" i="3" l="1"/>
  <c r="O82" i="3"/>
  <c r="P64" i="3"/>
  <c r="P82" i="3"/>
  <c r="P73" i="3"/>
  <c r="O64" i="3"/>
  <c r="P33" i="3"/>
  <c r="O33" i="3"/>
  <c r="O55" i="3"/>
  <c r="P55" i="3"/>
  <c r="O44" i="3"/>
  <c r="O17" i="3"/>
  <c r="P44" i="3"/>
  <c r="P17" i="3"/>
  <c r="F10" i="1"/>
  <c r="G10" i="1"/>
  <c r="H10" i="1"/>
  <c r="I10" i="1"/>
  <c r="J10" i="1"/>
  <c r="D9" i="1"/>
  <c r="E9" i="1"/>
  <c r="K9" i="1"/>
  <c r="L9" i="1"/>
  <c r="M9" i="1"/>
  <c r="P13" i="1"/>
  <c r="P14" i="1"/>
  <c r="P15" i="1"/>
  <c r="O35" i="1" l="1"/>
  <c r="P35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O23" i="1"/>
  <c r="O22" i="1"/>
  <c r="C9" i="1"/>
  <c r="D10" i="1"/>
  <c r="E8" i="1"/>
  <c r="E10" i="1" s="1"/>
  <c r="K8" i="1"/>
  <c r="K10" i="1" s="1"/>
  <c r="L8" i="1"/>
  <c r="L10" i="1" s="1"/>
  <c r="O21" i="1"/>
  <c r="N8" i="1"/>
  <c r="M8" i="1"/>
  <c r="M10" i="1" s="1"/>
  <c r="O20" i="1"/>
  <c r="O24" i="1"/>
  <c r="O25" i="1"/>
  <c r="O26" i="1"/>
  <c r="O27" i="1"/>
  <c r="O28" i="1"/>
  <c r="O29" i="1"/>
  <c r="O30" i="1"/>
  <c r="O31" i="1"/>
  <c r="O32" i="1"/>
  <c r="O33" i="1"/>
  <c r="O34" i="1"/>
  <c r="O13" i="1"/>
  <c r="O19" i="1"/>
  <c r="O14" i="1"/>
  <c r="O15" i="1"/>
  <c r="P8" i="1" l="1"/>
  <c r="O8" i="1"/>
  <c r="C10" i="1"/>
  <c r="P18" i="1"/>
  <c r="O18" i="1"/>
  <c r="N9" i="1"/>
  <c r="P9" i="1" s="1"/>
  <c r="N10" i="1" l="1"/>
  <c r="P10" i="1" s="1"/>
  <c r="O9" i="1"/>
  <c r="O10" i="1" l="1"/>
</calcChain>
</file>

<file path=xl/sharedStrings.xml><?xml version="1.0" encoding="utf-8"?>
<sst xmlns="http://schemas.openxmlformats.org/spreadsheetml/2006/main" count="186" uniqueCount="95">
  <si>
    <t xml:space="preserve"> </t>
  </si>
  <si>
    <t>תקציב משפחתי</t>
  </si>
  <si>
    <t>הכנסות</t>
  </si>
  <si>
    <t>הוצאות</t>
  </si>
  <si>
    <t>מזומנים זמינים</t>
  </si>
  <si>
    <t>הכנסה 1</t>
  </si>
  <si>
    <t>הכנסה 2</t>
  </si>
  <si>
    <t>הכנסות נוספות</t>
  </si>
  <si>
    <t>דיור</t>
  </si>
  <si>
    <t>טלפון ביתי</t>
  </si>
  <si>
    <t>חשמל</t>
  </si>
  <si>
    <t>מים</t>
  </si>
  <si>
    <t>דלק</t>
  </si>
  <si>
    <t>אחר</t>
  </si>
  <si>
    <t>ינו</t>
  </si>
  <si>
    <t>פבר</t>
  </si>
  <si>
    <t>מרץ</t>
  </si>
  <si>
    <t>אפר</t>
  </si>
  <si>
    <t>מאי</t>
  </si>
  <si>
    <t>יוני</t>
  </si>
  <si>
    <t>יולי</t>
  </si>
  <si>
    <t>אוג</t>
  </si>
  <si>
    <t>ספט</t>
  </si>
  <si>
    <t>אוק</t>
  </si>
  <si>
    <t>נוב</t>
  </si>
  <si>
    <t>דצמ</t>
  </si>
  <si>
    <t>סה"כ מתחילת השנה עד היום</t>
  </si>
  <si>
    <t>ממוצע חודשי</t>
  </si>
  <si>
    <t>סוג הכנסה</t>
  </si>
  <si>
    <t>סיכום</t>
  </si>
  <si>
    <t>מגמת מזומנים :</t>
  </si>
  <si>
    <t>שכר דירה</t>
  </si>
  <si>
    <t>משכנתא</t>
  </si>
  <si>
    <t>מיסי ישוב/ועד בית/שמירה</t>
  </si>
  <si>
    <t>ארנונה</t>
  </si>
  <si>
    <t>עוזרת בית</t>
  </si>
  <si>
    <t>גנן וגינה</t>
  </si>
  <si>
    <t>אחזקה</t>
  </si>
  <si>
    <t>ריהוט ועיצוב הבית</t>
  </si>
  <si>
    <t>סה"כ דיור</t>
  </si>
  <si>
    <t>תקשורת</t>
  </si>
  <si>
    <t>פלאפונים</t>
  </si>
  <si>
    <t>מנוי טלויזיה</t>
  </si>
  <si>
    <t>אינטרנט תשתית</t>
  </si>
  <si>
    <t>אינטרנט ספק</t>
  </si>
  <si>
    <t>מנוי לעיתון</t>
  </si>
  <si>
    <t>סה"כ תקשורת</t>
  </si>
  <si>
    <t>רכבים</t>
  </si>
  <si>
    <t>ביטוחי חובה</t>
  </si>
  <si>
    <t>ביטוחי מקיף</t>
  </si>
  <si>
    <t>טיפולים</t>
  </si>
  <si>
    <t>תיקונים</t>
  </si>
  <si>
    <t>אגרות כבישים</t>
  </si>
  <si>
    <t>סה"כ רכב</t>
  </si>
  <si>
    <t>ביטוחים</t>
  </si>
  <si>
    <t>ביטוח דירה</t>
  </si>
  <si>
    <t>ביטוח משכנתא</t>
  </si>
  <si>
    <t>קופות חולים</t>
  </si>
  <si>
    <t>ביטוח בריאות משלים</t>
  </si>
  <si>
    <t>סה"כ ביטוחים</t>
  </si>
  <si>
    <t>מזון</t>
  </si>
  <si>
    <t xml:space="preserve">סופר פארם </t>
  </si>
  <si>
    <t>ביגוד והנעלה</t>
  </si>
  <si>
    <t>בריאות</t>
  </si>
  <si>
    <t>שיניים</t>
  </si>
  <si>
    <t>אופטיקה</t>
  </si>
  <si>
    <t>חינוך חוגים וקורסים</t>
  </si>
  <si>
    <t>קוסמטיקה</t>
  </si>
  <si>
    <t>מתנות</t>
  </si>
  <si>
    <t>בייביסיטר</t>
  </si>
  <si>
    <t>סיגריות</t>
  </si>
  <si>
    <t>הוצאות מזומן</t>
  </si>
  <si>
    <t>סה"כ שוטף</t>
  </si>
  <si>
    <t>בילוי ופנאי</t>
  </si>
  <si>
    <t>מסעדות</t>
  </si>
  <si>
    <t>הצגות וסרטים</t>
  </si>
  <si>
    <t>חופשות בארץ</t>
  </si>
  <si>
    <t>חופשות בחו"ל</t>
  </si>
  <si>
    <t>מנוי לקאנטרי/בריכה</t>
  </si>
  <si>
    <t>סה"כ בילוי ופנאי</t>
  </si>
  <si>
    <t>פיננסי</t>
  </si>
  <si>
    <t>החזר הלוואות</t>
  </si>
  <si>
    <t>הפקדה לחסכנון</t>
  </si>
  <si>
    <t>תשלומי ריבית</t>
  </si>
  <si>
    <t>עמלות</t>
  </si>
  <si>
    <t>סה"כ פיננסי</t>
  </si>
  <si>
    <t xml:space="preserve">שוטף משפחה </t>
  </si>
  <si>
    <t>שוטף משפחה</t>
  </si>
  <si>
    <t>הוצאות יש לרשום בגיליון ההוצאות</t>
  </si>
  <si>
    <t>המידע יעודכן בגיליון הראשי באופן אוטומטי</t>
  </si>
  <si>
    <t>הם מחושבים אוטומטית לפי</t>
  </si>
  <si>
    <t>שדות אחרים</t>
  </si>
  <si>
    <t>יש להקליד הכנסות כאן</t>
  </si>
  <si>
    <t>&gt;</t>
  </si>
  <si>
    <t>שדות באדום אינם להקלדה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</si>
</sst>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₪&quot;\ #,##0.00"/>
  </numFmts>
  <fonts count="35" x14ac:knownFonts="1">
    <font>
      <sz val="10"/>
      <color theme="3"/>
      <name val="Tahoma"/>
      <family val="2"/>
    </font>
    <font>
      <sz val="11"/>
      <color theme="1"/>
      <name val="Tahoma"/>
      <family val="2"/>
    </font>
    <font>
      <sz val="10"/>
      <color theme="3"/>
      <name val="Tahoma"/>
      <family val="2"/>
    </font>
    <font>
      <sz val="11"/>
      <color rgb="FF006100"/>
      <name val="Tahoma"/>
      <family val="2"/>
    </font>
    <font>
      <sz val="72"/>
      <color theme="2"/>
      <name val="Tahoma"/>
      <family val="2"/>
    </font>
    <font>
      <b/>
      <sz val="26"/>
      <color theme="2"/>
      <name val="Tahoma"/>
      <family val="2"/>
    </font>
    <font>
      <b/>
      <sz val="14"/>
      <color theme="2"/>
      <name val="Tahoma"/>
      <family val="2"/>
    </font>
    <font>
      <sz val="10"/>
      <color theme="0" tint="-0.34998626667073579"/>
      <name val="Tahoma"/>
      <family val="2"/>
    </font>
    <font>
      <b/>
      <sz val="11"/>
      <color theme="0" tint="-0.34998626667073579"/>
      <name val="Tahoma"/>
      <family val="2"/>
    </font>
    <font>
      <b/>
      <sz val="11"/>
      <color rgb="FF3F3F3F"/>
      <name val="Tahoma"/>
      <family val="2"/>
    </font>
    <font>
      <sz val="11"/>
      <color rgb="FF3F3F76"/>
      <name val="Tahoma"/>
      <family val="2"/>
    </font>
    <font>
      <b/>
      <sz val="11"/>
      <color theme="0"/>
      <name val="Tahoma"/>
      <family val="2"/>
    </font>
    <font>
      <sz val="11"/>
      <color rgb="FFFA7D00"/>
      <name val="Tahoma"/>
      <family val="2"/>
    </font>
    <font>
      <sz val="11"/>
      <color rgb="FF9C650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sz val="11"/>
      <color rgb="FFFF0000"/>
      <name val="Tahoma"/>
      <family val="2"/>
    </font>
    <font>
      <i/>
      <sz val="11"/>
      <color rgb="FF7F7F7F"/>
      <name val="Tahoma"/>
      <family val="2"/>
    </font>
    <font>
      <b/>
      <sz val="14"/>
      <color theme="1" tint="0.249977111117893"/>
      <name val="Tahoma"/>
      <family val="2"/>
    </font>
    <font>
      <sz val="72"/>
      <color theme="1" tint="0.249977111117893"/>
      <name val="Tahoma"/>
      <family val="2"/>
    </font>
    <font>
      <sz val="10"/>
      <color theme="1" tint="0.249977111117893"/>
      <name val="Tahoma"/>
      <family val="2"/>
    </font>
    <font>
      <sz val="11"/>
      <color theme="1" tint="0.249977111117893"/>
      <name val="Tahoma"/>
      <family val="2"/>
    </font>
    <font>
      <b/>
      <sz val="12"/>
      <color theme="2"/>
      <name val="Tahoma"/>
      <family val="2"/>
    </font>
    <font>
      <sz val="12"/>
      <color theme="3"/>
      <name val="Tahoma"/>
      <family val="2"/>
    </font>
    <font>
      <sz val="12"/>
      <color theme="1"/>
      <name val="Tahoma"/>
      <family val="2"/>
    </font>
    <font>
      <sz val="12"/>
      <color theme="2"/>
      <name val="Tahoma"/>
      <family val="2"/>
    </font>
    <font>
      <sz val="14"/>
      <color theme="1" tint="0.249977111117893"/>
      <name val="Tahoma"/>
      <family val="2"/>
    </font>
    <font>
      <b/>
      <sz val="24"/>
      <color theme="1" tint="0.249977111117893"/>
      <name val="Tahoma"/>
      <family val="2"/>
    </font>
    <font>
      <sz val="14"/>
      <color theme="3"/>
      <name val="Tahoma"/>
      <family val="2"/>
    </font>
    <font>
      <sz val="14"/>
      <color theme="1"/>
      <name val="Tahoma"/>
      <family val="2"/>
    </font>
    <font>
      <sz val="14"/>
      <color theme="8"/>
      <name val="Tahoma"/>
      <family val="2"/>
    </font>
    <font>
      <sz val="14"/>
      <color theme="1" tint="0.34998626667073579"/>
      <name val="Tahoma"/>
      <family val="2"/>
    </font>
    <font>
      <b/>
      <sz val="10"/>
      <color theme="3"/>
      <name val="Tahoma"/>
      <family val="2"/>
    </font>
    <font>
      <b/>
      <sz val="11"/>
      <color theme="3"/>
      <name val="Tahoma"/>
      <family val="2"/>
    </font>
    <font>
      <sz val="12"/>
      <color theme="1" tint="0.249977111117893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5" fillId="4" borderId="0" applyNumberFormat="0" applyBorder="0" applyAlignment="0" applyProtection="0"/>
    <xf numFmtId="0" fontId="1" fillId="2" borderId="0" applyNumberFormat="0" applyBorder="0" applyAlignment="0" applyProtection="0"/>
    <xf numFmtId="0" fontId="4" fillId="4" borderId="0" applyNumberFormat="0" applyBorder="0" applyAlignment="0" applyProtection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3" fillId="7" borderId="0" applyNumberFormat="0" applyBorder="0" applyAlignment="0" applyProtection="0"/>
    <xf numFmtId="0" fontId="14" fillId="8" borderId="0" applyNumberFormat="0" applyBorder="0" applyAlignment="0" applyProtection="0"/>
    <xf numFmtId="0" fontId="13" fillId="9" borderId="0" applyNumberFormat="0" applyBorder="0" applyAlignment="0" applyProtection="0"/>
    <xf numFmtId="0" fontId="10" fillId="10" borderId="2" applyNumberFormat="0" applyAlignment="0" applyProtection="0"/>
    <xf numFmtId="0" fontId="9" fillId="11" borderId="3" applyNumberFormat="0" applyAlignment="0" applyProtection="0"/>
    <xf numFmtId="0" fontId="15" fillId="11" borderId="2" applyNumberFormat="0" applyAlignment="0" applyProtection="0"/>
    <xf numFmtId="0" fontId="12" fillId="0" borderId="4" applyNumberFormat="0" applyFill="0" applyAlignment="0" applyProtection="0"/>
    <xf numFmtId="0" fontId="11" fillId="12" borderId="5" applyNumberFormat="0" applyAlignment="0" applyProtection="0"/>
    <xf numFmtId="0" fontId="16" fillId="0" borderId="0" applyNumberFormat="0" applyFill="0" applyBorder="0" applyAlignment="0" applyProtection="0"/>
    <xf numFmtId="0" fontId="2" fillId="13" borderId="6" applyNumberFormat="0" applyAlignment="0" applyProtection="0"/>
    <xf numFmtId="0" fontId="17" fillId="0" borderId="0" applyNumberFormat="0" applyFill="0" applyBorder="0" applyAlignment="0" applyProtection="0"/>
    <xf numFmtId="0" fontId="1" fillId="14" borderId="0" applyNumberFormat="0" applyBorder="0" applyAlignment="0" applyProtection="0"/>
  </cellStyleXfs>
  <cellXfs count="70">
    <xf numFmtId="0" fontId="0" fillId="0" borderId="0" xfId="0">
      <alignment vertical="center"/>
    </xf>
    <xf numFmtId="0" fontId="0" fillId="3" borderId="0" xfId="0" applyFont="1" applyFill="1" applyAlignment="1">
      <alignment vertical="center" readingOrder="2"/>
    </xf>
    <xf numFmtId="0" fontId="0" fillId="3" borderId="0" xfId="0" applyFont="1" applyFill="1" applyAlignment="1">
      <alignment horizontal="left" vertical="center" readingOrder="2"/>
    </xf>
    <xf numFmtId="0" fontId="18" fillId="15" borderId="0" xfId="4" applyNumberFormat="1" applyFont="1" applyFill="1" applyAlignment="1">
      <alignment horizontal="right" vertical="center" wrapText="1" readingOrder="2"/>
    </xf>
    <xf numFmtId="0" fontId="24" fillId="16" borderId="0" xfId="0" applyNumberFormat="1" applyFont="1" applyFill="1" applyAlignment="1">
      <alignment horizontal="right" vertical="center"/>
    </xf>
    <xf numFmtId="0" fontId="24" fillId="16" borderId="0" xfId="2" applyNumberFormat="1" applyFont="1" applyFill="1" applyAlignment="1">
      <alignment horizontal="right"/>
    </xf>
    <xf numFmtId="0" fontId="23" fillId="16" borderId="0" xfId="0" applyNumberFormat="1" applyFont="1" applyFill="1" applyAlignment="1">
      <alignment horizontal="right" vertical="center"/>
    </xf>
    <xf numFmtId="0" fontId="25" fillId="15" borderId="0" xfId="3" applyNumberFormat="1" applyFont="1" applyFill="1" applyAlignment="1">
      <alignment vertical="center" readingOrder="2"/>
    </xf>
    <xf numFmtId="0" fontId="25" fillId="15" borderId="0" xfId="3" applyNumberFormat="1" applyFont="1" applyFill="1" applyAlignment="1">
      <alignment horizontal="right" vertical="center"/>
    </xf>
    <xf numFmtId="0" fontId="22" fillId="15" borderId="0" xfId="1" applyNumberFormat="1" applyFont="1" applyFill="1" applyBorder="1" applyAlignment="1">
      <alignment horizontal="right" vertical="center" wrapText="1"/>
    </xf>
    <xf numFmtId="0" fontId="24" fillId="15" borderId="0" xfId="2" applyNumberFormat="1" applyFont="1" applyFill="1" applyAlignment="1">
      <alignment horizontal="right"/>
    </xf>
    <xf numFmtId="0" fontId="23" fillId="15" borderId="0" xfId="0" applyNumberFormat="1" applyFont="1" applyFill="1" applyAlignment="1">
      <alignment horizontal="right" vertical="center"/>
    </xf>
    <xf numFmtId="0" fontId="23" fillId="18" borderId="0" xfId="0" applyNumberFormat="1" applyFont="1" applyFill="1" applyAlignment="1">
      <alignment horizontal="right" vertical="center"/>
    </xf>
    <xf numFmtId="0" fontId="24" fillId="15" borderId="0" xfId="2" applyNumberFormat="1" applyFont="1" applyFill="1" applyAlignment="1">
      <alignment horizontal="right" vertical="center"/>
    </xf>
    <xf numFmtId="0" fontId="24" fillId="18" borderId="0" xfId="2" applyNumberFormat="1" applyFont="1" applyFill="1" applyAlignment="1">
      <alignment horizontal="right"/>
    </xf>
    <xf numFmtId="0" fontId="24" fillId="18" borderId="0" xfId="2" applyNumberFormat="1" applyFont="1" applyFill="1" applyAlignment="1">
      <alignment horizontal="right" vertical="center"/>
    </xf>
    <xf numFmtId="0" fontId="22" fillId="15" borderId="0" xfId="4" applyNumberFormat="1" applyFont="1" applyFill="1" applyAlignment="1">
      <alignment horizontal="left" vertical="center" wrapText="1" readingOrder="2"/>
    </xf>
    <xf numFmtId="0" fontId="22" fillId="17" borderId="0" xfId="4" applyNumberFormat="1" applyFont="1" applyFill="1" applyAlignment="1">
      <alignment horizontal="left" vertical="center" wrapText="1" readingOrder="2"/>
    </xf>
    <xf numFmtId="164" fontId="23" fillId="3" borderId="0" xfId="0" applyNumberFormat="1" applyFont="1" applyFill="1" applyAlignment="1">
      <alignment horizontal="right" vertical="center"/>
    </xf>
    <xf numFmtId="0" fontId="23" fillId="3" borderId="0" xfId="0" applyFont="1" applyFill="1" applyAlignment="1">
      <alignment vertical="center" readingOrder="2"/>
    </xf>
    <xf numFmtId="0" fontId="6" fillId="0" borderId="0" xfId="0" applyNumberFormat="1" applyFont="1" applyFill="1" applyAlignment="1">
      <alignment horizontal="right" vertical="center"/>
    </xf>
    <xf numFmtId="165" fontId="28" fillId="0" borderId="0" xfId="0" applyNumberFormat="1" applyFont="1" applyFill="1" applyAlignment="1">
      <alignment horizontal="right" vertical="center"/>
    </xf>
    <xf numFmtId="164" fontId="29" fillId="0" borderId="0" xfId="2" applyNumberFormat="1" applyFont="1" applyFill="1" applyAlignment="1">
      <alignment horizontal="right"/>
    </xf>
    <xf numFmtId="164" fontId="29" fillId="0" borderId="0" xfId="2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right" vertical="center"/>
    </xf>
    <xf numFmtId="0" fontId="6" fillId="5" borderId="0" xfId="0" applyNumberFormat="1" applyFont="1" applyFill="1" applyAlignment="1">
      <alignment horizontal="right" vertical="top" indent="1" readingOrder="2"/>
    </xf>
    <xf numFmtId="0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 indent="1" readingOrder="2"/>
    </xf>
    <xf numFmtId="0" fontId="29" fillId="17" borderId="0" xfId="2" applyFont="1" applyFill="1" applyAlignment="1">
      <alignment horizontal="right" indent="1" readingOrder="2"/>
    </xf>
    <xf numFmtId="0" fontId="28" fillId="0" borderId="0" xfId="0" applyNumberFormat="1" applyFont="1" applyFill="1" applyAlignment="1">
      <alignment horizontal="right" vertical="top" indent="1" readingOrder="2"/>
    </xf>
    <xf numFmtId="0" fontId="28" fillId="17" borderId="0" xfId="0" applyFont="1" applyFill="1" applyAlignment="1">
      <alignment horizontal="right" indent="1" readingOrder="2"/>
    </xf>
    <xf numFmtId="0" fontId="28" fillId="3" borderId="0" xfId="0" applyFont="1" applyFill="1" applyAlignment="1">
      <alignment horizontal="right" vertical="center" indent="1" readingOrder="2"/>
    </xf>
    <xf numFmtId="165" fontId="28" fillId="3" borderId="0" xfId="0" applyNumberFormat="1" applyFont="1" applyFill="1" applyAlignment="1">
      <alignment horizontal="right" vertical="center"/>
    </xf>
    <xf numFmtId="165" fontId="26" fillId="3" borderId="0" xfId="0" applyNumberFormat="1" applyFont="1" applyFill="1" applyAlignment="1">
      <alignment horizontal="right" vertical="center"/>
    </xf>
    <xf numFmtId="164" fontId="28" fillId="3" borderId="0" xfId="0" applyNumberFormat="1" applyFont="1" applyFill="1" applyAlignment="1">
      <alignment horizontal="right" vertical="center"/>
    </xf>
    <xf numFmtId="0" fontId="28" fillId="3" borderId="0" xfId="0" applyFont="1" applyFill="1" applyAlignment="1">
      <alignment vertical="center" readingOrder="2"/>
    </xf>
    <xf numFmtId="0" fontId="0" fillId="18" borderId="0" xfId="0" applyFont="1" applyFill="1" applyAlignment="1">
      <alignment vertical="center" readingOrder="2"/>
    </xf>
    <xf numFmtId="0" fontId="23" fillId="18" borderId="0" xfId="0" applyNumberFormat="1" applyFont="1" applyFill="1" applyAlignment="1">
      <alignment vertical="center" readingOrder="2"/>
    </xf>
    <xf numFmtId="0" fontId="28" fillId="18" borderId="0" xfId="0" applyFont="1" applyFill="1" applyAlignment="1">
      <alignment horizontal="right" vertical="center" indent="1" readingOrder="2"/>
    </xf>
    <xf numFmtId="165" fontId="28" fillId="18" borderId="0" xfId="0" applyNumberFormat="1" applyFont="1" applyFill="1" applyAlignment="1">
      <alignment horizontal="right" vertical="center"/>
    </xf>
    <xf numFmtId="165" fontId="26" fillId="18" borderId="0" xfId="0" applyNumberFormat="1" applyFont="1" applyFill="1" applyAlignment="1">
      <alignment horizontal="right" vertical="center"/>
    </xf>
    <xf numFmtId="0" fontId="0" fillId="18" borderId="0" xfId="0" applyFont="1" applyFill="1" applyAlignment="1">
      <alignment horizontal="left" vertical="center" readingOrder="2"/>
    </xf>
    <xf numFmtId="0" fontId="20" fillId="18" borderId="0" xfId="0" applyFont="1" applyFill="1" applyAlignment="1">
      <alignment vertical="center" readingOrder="2"/>
    </xf>
    <xf numFmtId="0" fontId="21" fillId="18" borderId="0" xfId="2" applyFont="1" applyFill="1" applyAlignment="1">
      <alignment readingOrder="2"/>
    </xf>
    <xf numFmtId="0" fontId="20" fillId="18" borderId="0" xfId="0" applyFont="1" applyFill="1" applyAlignment="1">
      <alignment horizontal="left" vertical="center" readingOrder="2"/>
    </xf>
    <xf numFmtId="0" fontId="21" fillId="18" borderId="0" xfId="2" applyFont="1" applyFill="1" applyAlignment="1">
      <alignment horizontal="left" vertical="center" readingOrder="2"/>
    </xf>
    <xf numFmtId="0" fontId="30" fillId="0" borderId="0" xfId="0" applyFont="1" applyFill="1" applyAlignment="1">
      <alignment horizontal="right" vertical="center" indent="1" readingOrder="2"/>
    </xf>
    <xf numFmtId="165" fontId="30" fillId="0" borderId="0" xfId="0" applyNumberFormat="1" applyFont="1" applyFill="1" applyAlignment="1">
      <alignment horizontal="right" vertical="center"/>
    </xf>
    <xf numFmtId="165" fontId="30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 indent="1" readingOrder="2"/>
    </xf>
    <xf numFmtId="165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horizontal="right" vertical="center" indent="1" readingOrder="2"/>
    </xf>
    <xf numFmtId="165" fontId="31" fillId="0" borderId="0" xfId="0" applyNumberFormat="1" applyFont="1" applyFill="1" applyAlignment="1">
      <alignment horizontal="right" vertical="center"/>
    </xf>
    <xf numFmtId="0" fontId="0" fillId="0" borderId="7" xfId="0" applyBorder="1">
      <alignment vertical="center"/>
    </xf>
    <xf numFmtId="165" fontId="0" fillId="0" borderId="7" xfId="0" applyNumberFormat="1" applyBorder="1">
      <alignment vertical="center"/>
    </xf>
    <xf numFmtId="165" fontId="0" fillId="0" borderId="0" xfId="0" applyNumberFormat="1" applyBorder="1">
      <alignment vertical="center"/>
    </xf>
    <xf numFmtId="0" fontId="32" fillId="0" borderId="7" xfId="0" applyFont="1" applyBorder="1">
      <alignment vertical="center"/>
    </xf>
    <xf numFmtId="165" fontId="20" fillId="0" borderId="0" xfId="0" applyNumberFormat="1" applyFont="1">
      <alignment vertical="center"/>
    </xf>
    <xf numFmtId="165" fontId="20" fillId="0" borderId="0" xfId="0" applyNumberFormat="1" applyFont="1" applyBorder="1">
      <alignment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3" fillId="0" borderId="0" xfId="0" applyFont="1">
      <alignment vertical="center"/>
    </xf>
    <xf numFmtId="0" fontId="30" fillId="0" borderId="0" xfId="0" applyFont="1" applyFill="1" applyBorder="1" applyAlignment="1">
      <alignment horizontal="right" vertical="center" indent="1" readingOrder="2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3" fillId="3" borderId="0" xfId="0" applyFont="1" applyFill="1" applyAlignment="1">
      <alignment horizontal="left" vertical="center" readingOrder="2"/>
    </xf>
    <xf numFmtId="0" fontId="34" fillId="3" borderId="0" xfId="0" applyFont="1" applyFill="1" applyAlignment="1">
      <alignment horizontal="right" vertical="center" readingOrder="2"/>
    </xf>
    <xf numFmtId="0" fontId="19" fillId="16" borderId="0" xfId="3" applyNumberFormat="1" applyFont="1" applyFill="1" applyAlignment="1">
      <alignment horizontal="right" vertical="center" readingOrder="2"/>
    </xf>
    <xf numFmtId="0" fontId="27" fillId="16" borderId="0" xfId="1" applyNumberFormat="1" applyFont="1" applyFill="1" applyBorder="1" applyAlignment="1">
      <alignment horizontal="right" vertical="center" wrapText="1"/>
    </xf>
  </cellXfs>
  <cellStyles count="20">
    <cellStyle name="20% - הדגשה1" xfId="2" builtinId="30" customBuiltin="1"/>
    <cellStyle name="20% - הדגשה2" xfId="19" builtinId="34" customBuiltin="1"/>
    <cellStyle name="Normal" xfId="0" builtinId="0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1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10" builtinId="28" customBuiltin="1"/>
    <cellStyle name="סה&quot;כ" xfId="7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24997711111789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Segoe U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Segoe U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ill>
        <patternFill>
          <bgColor theme="3" tint="-0.24994659260841701"/>
        </patternFill>
      </fill>
    </dxf>
    <dxf>
      <font>
        <b/>
        <i val="0"/>
        <color theme="2"/>
      </font>
      <fill>
        <patternFill patternType="solid">
          <fgColor indexed="64"/>
          <bgColor theme="3"/>
        </patternFill>
      </fill>
    </dxf>
    <dxf>
      <fill>
        <patternFill>
          <bgColor theme="0"/>
        </patternFill>
      </fill>
    </dxf>
  </dxfs>
  <tableStyles count="1" defaultTableStyle="TableStyleMedium2" defaultPivotStyle="PivotStyleLight16">
    <tableStyle name="תקציב משפחתי" pivot="0" count="3" xr9:uid="{00000000-0011-0000-FFFF-FFFF00000000}">
      <tableStyleElement type="wholeTable" dxfId="57"/>
      <tableStyleElement type="headerRow" dxfId="56"/>
      <tableStyleElement type="firstHeaderCell" dxfId="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'תקציב משפחתי'!$B$10</c:f>
              <c:strCache>
                <c:ptCount val="1"/>
                <c:pt idx="0">
                  <c:v>מזומנים זמינים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'תקציב משפחתי'!$C$7:$N$7</c:f>
              <c:strCache>
                <c:ptCount val="12"/>
                <c:pt idx="0">
                  <c:v>ינו</c:v>
                </c:pt>
                <c:pt idx="1">
                  <c:v>פבר</c:v>
                </c:pt>
                <c:pt idx="2">
                  <c:v>מרץ</c:v>
                </c:pt>
                <c:pt idx="3">
                  <c:v>אפר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</c:v>
                </c:pt>
                <c:pt idx="8">
                  <c:v>ספט</c:v>
                </c:pt>
                <c:pt idx="9">
                  <c:v>אוק</c:v>
                </c:pt>
                <c:pt idx="10">
                  <c:v>נוב</c:v>
                </c:pt>
                <c:pt idx="11">
                  <c:v>דצמ</c:v>
                </c:pt>
              </c:strCache>
            </c:strRef>
          </c:cat>
          <c:val>
            <c:numRef>
              <c:f>'תקציב משפחתי'!$C$10:$N$10</c:f>
              <c:numCache>
                <c:formatCode>"₪"\ #,##0.00</c:formatCode>
                <c:ptCount val="12"/>
                <c:pt idx="0">
                  <c:v>3900</c:v>
                </c:pt>
                <c:pt idx="1">
                  <c:v>-15600</c:v>
                </c:pt>
                <c:pt idx="2">
                  <c:v>-2950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0-410B-8CAC-2E3170E52B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141808"/>
        <c:axId val="104142368"/>
      </c:barChart>
      <c:catAx>
        <c:axId val="10414180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2">
                <a:alpha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4142368"/>
        <c:crosses val="autoZero"/>
        <c:auto val="1"/>
        <c:lblAlgn val="ctr"/>
        <c:lblOffset val="100"/>
        <c:noMultiLvlLbl val="0"/>
      </c:catAx>
      <c:valAx>
        <c:axId val="104142368"/>
        <c:scaling>
          <c:orientation val="minMax"/>
        </c:scaling>
        <c:delete val="1"/>
        <c:axPos val="r"/>
        <c:numFmt formatCode="&quot;₪&quot;\ #,##0.00" sourceLinked="1"/>
        <c:majorTickMark val="out"/>
        <c:minorTickMark val="none"/>
        <c:tickLblPos val="nextTo"/>
        <c:crossAx val="104141808"/>
        <c:crosses val="autoZero"/>
        <c:crossBetween val="between"/>
      </c:valAx>
      <c:spPr>
        <a:solidFill>
          <a:schemeClr val="accent5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60000"/>
        <a:lumOff val="40000"/>
      </a:schemeClr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he-I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1741715</xdr:colOff>
      <xdr:row>2</xdr:row>
      <xdr:rowOff>0</xdr:rowOff>
    </xdr:from>
    <xdr:to>
      <xdr:col>13</xdr:col>
      <xdr:colOff>1168705</xdr:colOff>
      <xdr:row>5</xdr:row>
      <xdr:rowOff>0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145143</xdr:colOff>
      <xdr:row>1</xdr:row>
      <xdr:rowOff>1</xdr:rowOff>
    </xdr:from>
    <xdr:to>
      <xdr:col>15</xdr:col>
      <xdr:colOff>1222587</xdr:colOff>
      <xdr:row>1</xdr:row>
      <xdr:rowOff>1755745</xdr:rowOff>
    </xdr:to>
    <xdr:pic>
      <xdr:nvPicPr>
        <xdr:cNvPr id="7" name="תמונה 6">
          <a:extLst>
            <a:ext uri="{FF2B5EF4-FFF2-40B4-BE49-F238E27FC236}">
              <a16:creationId xmlns:a16="http://schemas.microsoft.com/office/drawing/2014/main" id="{ACC3BF44-C843-65C5-9959-B8D8EF313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837" r="12609" b="20306"/>
        <a:stretch/>
      </xdr:blipFill>
      <xdr:spPr>
        <a:xfrm>
          <a:off x="10294260650" y="169334"/>
          <a:ext cx="11801445" cy="17659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Income" displayName="tblIncome" ref="B12:P15" headerRowDxfId="54" dataDxfId="53" totalsRowDxfId="52">
  <tableColumns count="15">
    <tableColumn id="1" xr3:uid="{00000000-0010-0000-0000-000001000000}" name="סוג הכנסה" totalsRowLabel="TOTAL INCOME" dataDxfId="51" totalsRowDxfId="50"/>
    <tableColumn id="2" xr3:uid="{00000000-0010-0000-0000-000002000000}" name="ינו" totalsRowFunction="sum" dataDxfId="49"/>
    <tableColumn id="3" xr3:uid="{00000000-0010-0000-0000-000003000000}" name="פבר" totalsRowFunction="sum" dataDxfId="48"/>
    <tableColumn id="4" xr3:uid="{00000000-0010-0000-0000-000004000000}" name="מרץ" totalsRowFunction="sum" dataDxfId="47"/>
    <tableColumn id="5" xr3:uid="{00000000-0010-0000-0000-000005000000}" name="אפר" totalsRowFunction="sum" dataDxfId="46"/>
    <tableColumn id="6" xr3:uid="{00000000-0010-0000-0000-000006000000}" name="מאי" totalsRowFunction="sum" dataDxfId="45"/>
    <tableColumn id="7" xr3:uid="{00000000-0010-0000-0000-000007000000}" name="יוני" totalsRowFunction="sum" dataDxfId="44"/>
    <tableColumn id="8" xr3:uid="{00000000-0010-0000-0000-000008000000}" name="יולי" totalsRowFunction="sum" dataDxfId="43"/>
    <tableColumn id="9" xr3:uid="{00000000-0010-0000-0000-000009000000}" name="אוג" totalsRowFunction="sum" dataDxfId="42"/>
    <tableColumn id="10" xr3:uid="{00000000-0010-0000-0000-00000A000000}" name="ספט" totalsRowFunction="sum" dataDxfId="41"/>
    <tableColumn id="11" xr3:uid="{00000000-0010-0000-0000-00000B000000}" name="אוק" totalsRowFunction="sum" dataDxfId="40"/>
    <tableColumn id="12" xr3:uid="{00000000-0010-0000-0000-00000C000000}" name="נוב" totalsRowFunction="sum" dataDxfId="39"/>
    <tableColumn id="13" xr3:uid="{00000000-0010-0000-0000-00000D000000}" name="דצמ" totalsRowFunction="sum" dataDxfId="38"/>
    <tableColumn id="14" xr3:uid="{00000000-0010-0000-0000-00000E000000}" name="סה&quot;כ מתחילת השנה עד היום" totalsRowFunction="sum" dataDxfId="37">
      <calculatedColumnFormula>SUM(tblIncome[[#This Row],[ינו]:[דצמ]])</calculatedColumnFormula>
    </tableColumn>
    <tableColumn id="15" xr3:uid="{00000000-0010-0000-0000-00000F000000}" name="ממוצע חודשי" dataDxfId="36">
      <calculatedColumnFormula>IFERROR(AVERAGE(tblIncome[[#This Row],[ינו]:[דצמ]]),"")</calculatedColumnFormula>
    </tableColumn>
  </tableColumns>
  <tableStyleInfo name="תקציב משפחתי" showFirstColumn="1" showLastColumn="0" showRowStripes="1" showColumnStripes="0"/>
  <extLst>
    <ext xmlns:x14="http://schemas.microsoft.com/office/spreadsheetml/2009/9/main" uri="{504A1905-F514-4f6f-8877-14C23A59335A}">
      <x14:table altText="הכנסות חודשיות" altTextSummary="סיכום הכנסות לפי סוג עבור כל חודש בלוח השנה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Expenses" displayName="tblExpenses" ref="B17:P37" headerRowDxfId="35" dataDxfId="34" totalsRowDxfId="33">
  <tableColumns count="15">
    <tableColumn id="1" xr3:uid="{00000000-0010-0000-0100-000001000000}" name="הוצאות" totalsRowLabel="TOTAL EXPENSES" dataDxfId="32" totalsRowDxfId="31"/>
    <tableColumn id="2" xr3:uid="{00000000-0010-0000-0100-000002000000}" name="ינו" totalsRowFunction="sum" dataDxfId="30"/>
    <tableColumn id="3" xr3:uid="{00000000-0010-0000-0100-000003000000}" name="פבר" totalsRowFunction="sum" dataDxfId="29"/>
    <tableColumn id="4" xr3:uid="{00000000-0010-0000-0100-000004000000}" name="מרץ" totalsRowFunction="sum" dataDxfId="28"/>
    <tableColumn id="5" xr3:uid="{00000000-0010-0000-0100-000005000000}" name="אפר" totalsRowFunction="sum" dataDxfId="27"/>
    <tableColumn id="6" xr3:uid="{00000000-0010-0000-0100-000006000000}" name="מאי" totalsRowFunction="sum" dataDxfId="26"/>
    <tableColumn id="7" xr3:uid="{00000000-0010-0000-0100-000007000000}" name="יוני" totalsRowFunction="sum" dataDxfId="25"/>
    <tableColumn id="8" xr3:uid="{00000000-0010-0000-0100-000008000000}" name="יולי" totalsRowFunction="sum" dataDxfId="24"/>
    <tableColumn id="9" xr3:uid="{00000000-0010-0000-0100-000009000000}" name="אוג" totalsRowFunction="sum" dataDxfId="23"/>
    <tableColumn id="10" xr3:uid="{00000000-0010-0000-0100-00000A000000}" name="ספט" totalsRowFunction="sum" dataDxfId="22"/>
    <tableColumn id="11" xr3:uid="{00000000-0010-0000-0100-00000B000000}" name="אוק" totalsRowFunction="sum" dataDxfId="21"/>
    <tableColumn id="12" xr3:uid="{00000000-0010-0000-0100-00000C000000}" name="נוב" totalsRowFunction="sum" dataDxfId="20"/>
    <tableColumn id="13" xr3:uid="{00000000-0010-0000-0100-00000D000000}" name="דצמ" totalsRowFunction="sum" dataDxfId="19"/>
    <tableColumn id="14" xr3:uid="{00000000-0010-0000-0100-00000E000000}" name="סה&quot;כ מתחילת השנה עד היום" totalsRowFunction="sum" dataDxfId="18">
      <calculatedColumnFormula>SUM(tblExpenses[[#This Row],[ינו]:[דצמ]])</calculatedColumnFormula>
    </tableColumn>
    <tableColumn id="15" xr3:uid="{00000000-0010-0000-0100-00000F000000}" name="ממוצע חודשי" totalsRowFunction="sum" dataDxfId="17">
      <calculatedColumnFormula>IFERROR(AVERAGE(tblExpenses[[#This Row],[ינו]:[דצמ]]),"")</calculatedColumnFormula>
    </tableColumn>
  </tableColumns>
  <tableStyleInfo name="תקציב משפחתי" showFirstColumn="1" showLastColumn="0" showRowStripes="1" showColumnStripes="0"/>
  <extLst>
    <ext xmlns:x14="http://schemas.microsoft.com/office/spreadsheetml/2009/9/main" uri="{504A1905-F514-4f6f-8877-14C23A59335A}">
      <x14:table altText="הוצאות חודשיות" altTextSummary="סיכום הוצאות עבור כל חודש בלוח השנה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טבלה3" displayName="טבלה3" ref="B7:P10" totalsRowShown="0" headerRowDxfId="16" dataDxfId="15">
  <autoFilter ref="B7:P1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200-000001000000}" name="סיכום" dataDxfId="14"/>
    <tableColumn id="2" xr3:uid="{00000000-0010-0000-0200-000002000000}" name="ינו" dataDxfId="13"/>
    <tableColumn id="3" xr3:uid="{00000000-0010-0000-0200-000003000000}" name="פבר" dataDxfId="12"/>
    <tableColumn id="4" xr3:uid="{00000000-0010-0000-0200-000004000000}" name="מרץ" dataDxfId="11"/>
    <tableColumn id="5" xr3:uid="{00000000-0010-0000-0200-000005000000}" name="אפר" dataDxfId="10"/>
    <tableColumn id="6" xr3:uid="{00000000-0010-0000-0200-000006000000}" name="מאי" dataDxfId="9"/>
    <tableColumn id="7" xr3:uid="{00000000-0010-0000-0200-000007000000}" name="יוני" dataDxfId="8"/>
    <tableColumn id="8" xr3:uid="{00000000-0010-0000-0200-000008000000}" name="יולי" dataDxfId="7"/>
    <tableColumn id="9" xr3:uid="{00000000-0010-0000-0200-000009000000}" name="אוג" dataDxfId="6"/>
    <tableColumn id="10" xr3:uid="{00000000-0010-0000-0200-00000A000000}" name="ספט" dataDxfId="5"/>
    <tableColumn id="11" xr3:uid="{00000000-0010-0000-0200-00000B000000}" name="אוק" dataDxfId="4"/>
    <tableColumn id="12" xr3:uid="{00000000-0010-0000-0200-00000C000000}" name="נוב" dataDxfId="3"/>
    <tableColumn id="13" xr3:uid="{00000000-0010-0000-0200-00000D000000}" name="דצמ" dataDxfId="2"/>
    <tableColumn id="14" xr3:uid="{00000000-0010-0000-0200-00000E000000}" name="סה&quot;כ מתחילת השנה עד היום" dataDxfId="1">
      <calculatedColumnFormula>SUM(C8:N8)</calculatedColumnFormula>
    </tableColumn>
    <tableColumn id="15" xr3:uid="{00000000-0010-0000-0200-00000F000000}" name="ממוצע חודשי" dataDxfId="0">
      <calculatedColumnFormula>IFERROR(AVERAGE(C8:N8),"")</calculatedColumnFormula>
    </tableColumn>
  </tableColumns>
  <tableStyleInfo name="תקציב משפחתי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מיתוג 2022">
      <a:dk1>
        <a:sysClr val="windowText" lastClr="000000"/>
      </a:dk1>
      <a:lt1>
        <a:sysClr val="window" lastClr="FFFFFF"/>
      </a:lt1>
      <a:dk2>
        <a:srgbClr val="BF7879"/>
      </a:dk2>
      <a:lt2>
        <a:srgbClr val="FCF8F5"/>
      </a:lt2>
      <a:accent1>
        <a:srgbClr val="C7CCB4"/>
      </a:accent1>
      <a:accent2>
        <a:srgbClr val="FBF4EB"/>
      </a:accent2>
      <a:accent3>
        <a:srgbClr val="E7CECA"/>
      </a:accent3>
      <a:accent4>
        <a:srgbClr val="CA9D9B"/>
      </a:accent4>
      <a:accent5>
        <a:srgbClr val="BF7879"/>
      </a:accent5>
      <a:accent6>
        <a:srgbClr val="CA9D9B"/>
      </a:accent6>
      <a:hlink>
        <a:srgbClr val="0563C1"/>
      </a:hlink>
      <a:folHlink>
        <a:srgbClr val="954F72"/>
      </a:folHlink>
    </a:clrScheme>
    <a:fontScheme name="Family Budget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S97"/>
  <sheetViews>
    <sheetView showGridLines="0" rightToLeft="1" tabSelected="1" topLeftCell="A2" zoomScale="58" zoomScaleNormal="58" workbookViewId="0">
      <selection activeCell="G33" sqref="G33"/>
    </sheetView>
  </sheetViews>
  <sheetFormatPr defaultColWidth="9.109375" defaultRowHeight="21" customHeight="1" x14ac:dyDescent="0.25"/>
  <cols>
    <col min="1" max="1" width="2.5546875" style="43" customWidth="1"/>
    <col min="2" max="2" width="28.5546875" style="19" bestFit="1" customWidth="1"/>
    <col min="3" max="14" width="17.44140625" style="18" customWidth="1"/>
    <col min="15" max="15" width="34" style="18" bestFit="1" customWidth="1"/>
    <col min="16" max="16" width="18.33203125" style="18" customWidth="1"/>
    <col min="17" max="17" width="2.5546875" style="37" customWidth="1"/>
    <col min="18" max="16384" width="9.109375" style="1"/>
  </cols>
  <sheetData>
    <row r="1" spans="1:19" s="37" customFormat="1" ht="13.5" customHeight="1" x14ac:dyDescent="0.25">
      <c r="A1" s="43"/>
      <c r="B1" s="38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9" ht="141" customHeight="1" x14ac:dyDescent="0.25">
      <c r="A2" s="44"/>
      <c r="B2" s="68">
        <v>2022</v>
      </c>
      <c r="C2" s="68"/>
      <c r="D2" s="68"/>
      <c r="E2" s="69" t="s">
        <v>1</v>
      </c>
      <c r="F2" s="69"/>
      <c r="G2" s="4"/>
      <c r="H2" s="5"/>
      <c r="I2" s="5"/>
      <c r="J2" s="5"/>
      <c r="K2" s="6"/>
      <c r="L2" s="6"/>
      <c r="M2" s="5"/>
      <c r="N2" s="6"/>
      <c r="O2" s="6"/>
      <c r="P2" s="6"/>
      <c r="Q2" s="37" t="s">
        <v>0</v>
      </c>
    </row>
    <row r="3" spans="1:19" ht="15.75" customHeight="1" x14ac:dyDescent="0.25">
      <c r="A3" s="44"/>
      <c r="B3" s="7"/>
      <c r="C3" s="8"/>
      <c r="D3" s="9"/>
      <c r="E3" s="9"/>
      <c r="F3" s="10"/>
      <c r="G3" s="11"/>
      <c r="H3" s="5"/>
      <c r="I3" s="5"/>
      <c r="J3" s="5"/>
      <c r="K3" s="6"/>
      <c r="L3" s="6"/>
      <c r="M3" s="5"/>
      <c r="N3" s="6"/>
      <c r="O3" s="12"/>
      <c r="P3" s="12"/>
    </row>
    <row r="4" spans="1:19" ht="67.5" customHeight="1" x14ac:dyDescent="0.25">
      <c r="A4" s="44"/>
      <c r="B4" s="3" t="s">
        <v>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9" ht="16.5" customHeight="1" x14ac:dyDescent="0.25">
      <c r="A5" s="44"/>
      <c r="B5" s="1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0"/>
      <c r="P5" s="13"/>
    </row>
    <row r="6" spans="1:19" ht="9" customHeight="1" x14ac:dyDescent="0.25">
      <c r="A6" s="44"/>
      <c r="B6" s="1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0"/>
      <c r="P6" s="13"/>
    </row>
    <row r="7" spans="1:19" ht="21" customHeight="1" x14ac:dyDescent="0.25">
      <c r="A7" s="44"/>
      <c r="B7" s="26" t="s">
        <v>29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  <c r="N7" s="20" t="s">
        <v>25</v>
      </c>
      <c r="O7" s="20" t="s">
        <v>26</v>
      </c>
      <c r="P7" s="27" t="s">
        <v>27</v>
      </c>
    </row>
    <row r="8" spans="1:19" ht="21" customHeight="1" x14ac:dyDescent="0.25">
      <c r="A8" s="44"/>
      <c r="B8" s="28" t="s">
        <v>2</v>
      </c>
      <c r="C8" s="21">
        <f>IF(COUNT(tblIncome[ינו])=0,"",SUM(tblIncome[ינו]))</f>
        <v>20000</v>
      </c>
      <c r="D8" s="21">
        <f>IF(COUNT(tblIncome[פבר])=0,"",SUM(tblIncome[פבר]))</f>
        <v>1500</v>
      </c>
      <c r="E8" s="21">
        <f>IF(COUNT(tblIncome[מרץ])=0,"",SUM(tblIncome[מרץ]))</f>
        <v>13000</v>
      </c>
      <c r="F8" s="21"/>
      <c r="G8" s="21"/>
      <c r="H8" s="21"/>
      <c r="I8" s="21"/>
      <c r="J8" s="21"/>
      <c r="K8" s="21" t="str">
        <f>IF(COUNT(tblIncome[ספט])=0,"",SUM(tblIncome[ספט]))</f>
        <v/>
      </c>
      <c r="L8" s="21" t="str">
        <f>IF(COUNT(tblIncome[אוק])=0,"",SUM(tblIncome[אוק]))</f>
        <v/>
      </c>
      <c r="M8" s="21" t="str">
        <f>IF(COUNT(tblIncome[נוב])=0,"",SUM(tblIncome[נוב]))</f>
        <v/>
      </c>
      <c r="N8" s="21" t="str">
        <f>IF(COUNT(tblIncome[דצמ])=0,"",SUM(tblIncome[דצמ]))</f>
        <v/>
      </c>
      <c r="O8" s="48">
        <f>SUM(C8:N8)</f>
        <v>34500</v>
      </c>
      <c r="P8" s="48">
        <f>IFERROR(AVERAGE(C8:N8),"")</f>
        <v>11500</v>
      </c>
      <c r="R8" s="1" t="s">
        <v>93</v>
      </c>
      <c r="S8" s="19" t="s">
        <v>94</v>
      </c>
    </row>
    <row r="9" spans="1:19" ht="21" customHeight="1" x14ac:dyDescent="0.25">
      <c r="A9" s="44"/>
      <c r="B9" s="28" t="s">
        <v>3</v>
      </c>
      <c r="C9" s="21">
        <f>IF(COUNT(tblExpenses[ינו])=0,"",SUM(tblExpenses[ינו]))</f>
        <v>16100</v>
      </c>
      <c r="D9" s="21">
        <f>IF(COUNT(tblExpenses[פבר])=0,"",SUM(tblExpenses[פבר]))</f>
        <v>17100</v>
      </c>
      <c r="E9" s="21">
        <f>IF(COUNT(tblExpenses[מרץ])=0,"",SUM(tblExpenses[מרץ]))</f>
        <v>15950</v>
      </c>
      <c r="F9" s="21"/>
      <c r="G9" s="21"/>
      <c r="H9" s="21"/>
      <c r="I9" s="21"/>
      <c r="J9" s="21"/>
      <c r="K9" s="21" t="str">
        <f>IF(COUNT(tblExpenses[ספט])=0,"",SUM(tblExpenses[ספט]))</f>
        <v/>
      </c>
      <c r="L9" s="21" t="str">
        <f>IF(COUNT(tblExpenses[אוק])=0,"",SUM(tblExpenses[אוק]))</f>
        <v/>
      </c>
      <c r="M9" s="21" t="str">
        <f>IF(COUNT(tblExpenses[נוב])=0,"",SUM(tblExpenses[נוב]))</f>
        <v/>
      </c>
      <c r="N9" s="21" t="str">
        <f>IF(COUNT(tblExpenses[דצמ])=0,"",SUM(tblExpenses[דצמ]))</f>
        <v/>
      </c>
      <c r="O9" s="48">
        <f>SUM(C9:N9)</f>
        <v>49150</v>
      </c>
      <c r="P9" s="48">
        <f>IFERROR(AVERAGE(C9:N9),"")</f>
        <v>16383.333333333334</v>
      </c>
      <c r="S9" s="19" t="s">
        <v>90</v>
      </c>
    </row>
    <row r="10" spans="1:19" ht="21" customHeight="1" x14ac:dyDescent="0.25">
      <c r="A10" s="44"/>
      <c r="B10" s="47" t="s">
        <v>4</v>
      </c>
      <c r="C10" s="48">
        <f>IFERROR(IF(COUNT(tblIncome[ינו])=0,"",C8-C9),"")</f>
        <v>3900</v>
      </c>
      <c r="D10" s="48">
        <f>IFERROR(IF(COUNT(tblIncome[פבר])=0,"",D8-D9),"")</f>
        <v>-15600</v>
      </c>
      <c r="E10" s="48">
        <f>IFERROR(IF(COUNT(tblIncome[מרץ])=0,"",E8-E9),"")</f>
        <v>-2950</v>
      </c>
      <c r="F10" s="48" t="str">
        <f>IFERROR(IF(COUNT(tblIncome[אפר])=0,"",F8-F9),"")</f>
        <v/>
      </c>
      <c r="G10" s="48" t="str">
        <f>IFERROR(IF(COUNT(tblIncome[מאי])=0,"",G8-G9),"")</f>
        <v/>
      </c>
      <c r="H10" s="48" t="str">
        <f>IFERROR(IF(COUNT(tblIncome[יוני])=0,"",H8-H9),"")</f>
        <v/>
      </c>
      <c r="I10" s="48" t="str">
        <f>IFERROR(IF(COUNT(tblIncome[יולי])=0,"",I8-I9),"")</f>
        <v/>
      </c>
      <c r="J10" s="48" t="str">
        <f>IFERROR(IF(COUNT(tblIncome[אוג])=0,"",J8-J9),"")</f>
        <v/>
      </c>
      <c r="K10" s="48" t="str">
        <f>IFERROR(IF(COUNT(tblIncome[ספט])=0,"",K8-K9),"")</f>
        <v/>
      </c>
      <c r="L10" s="48" t="str">
        <f>IFERROR(IF(COUNT(tblIncome[אוק])=0,"",L8-L9),"")</f>
        <v/>
      </c>
      <c r="M10" s="48" t="str">
        <f>IFERROR(IF(COUNT(tblIncome[נוב])=0,"",M8-M9),"")</f>
        <v/>
      </c>
      <c r="N10" s="48" t="str">
        <f>IFERROR(IF(COUNT(tblIncome[דצמ])=0,"",N8-N9),"")</f>
        <v/>
      </c>
      <c r="O10" s="48">
        <f>SUM(C10:N10)</f>
        <v>-14650</v>
      </c>
      <c r="P10" s="48">
        <f>IFERROR(AVERAGE(C10:N10),"")</f>
        <v>-4883.333333333333</v>
      </c>
      <c r="S10" s="19" t="s">
        <v>91</v>
      </c>
    </row>
    <row r="11" spans="1:19" ht="9" customHeight="1" x14ac:dyDescent="0.3">
      <c r="A11" s="44"/>
      <c r="B11" s="2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S11" s="19"/>
    </row>
    <row r="12" spans="1:19" s="2" customFormat="1" ht="21" customHeight="1" x14ac:dyDescent="0.25">
      <c r="A12" s="45"/>
      <c r="B12" s="30" t="s">
        <v>28</v>
      </c>
      <c r="C12" s="20" t="s">
        <v>14</v>
      </c>
      <c r="D12" s="20" t="s">
        <v>15</v>
      </c>
      <c r="E12" s="20" t="s">
        <v>16</v>
      </c>
      <c r="F12" s="20" t="s">
        <v>17</v>
      </c>
      <c r="G12" s="20" t="s">
        <v>18</v>
      </c>
      <c r="H12" s="20" t="s">
        <v>19</v>
      </c>
      <c r="I12" s="20" t="s">
        <v>20</v>
      </c>
      <c r="J12" s="20" t="s">
        <v>21</v>
      </c>
      <c r="K12" s="20" t="s">
        <v>22</v>
      </c>
      <c r="L12" s="20" t="s">
        <v>23</v>
      </c>
      <c r="M12" s="20" t="s">
        <v>24</v>
      </c>
      <c r="N12" s="20" t="s">
        <v>25</v>
      </c>
      <c r="O12" s="20" t="s">
        <v>26</v>
      </c>
      <c r="P12" s="27" t="s">
        <v>27</v>
      </c>
      <c r="Q12" s="42"/>
      <c r="S12" s="66"/>
    </row>
    <row r="13" spans="1:19" s="2" customFormat="1" ht="21" customHeight="1" x14ac:dyDescent="0.25">
      <c r="A13" s="46"/>
      <c r="B13" s="50" t="s">
        <v>5</v>
      </c>
      <c r="C13" s="51">
        <v>20000</v>
      </c>
      <c r="D13" s="51">
        <v>1500</v>
      </c>
      <c r="E13" s="51">
        <v>13000</v>
      </c>
      <c r="F13" s="51"/>
      <c r="G13" s="51"/>
      <c r="H13" s="51"/>
      <c r="I13" s="51"/>
      <c r="J13" s="51"/>
      <c r="K13" s="51"/>
      <c r="L13" s="51"/>
      <c r="M13" s="51"/>
      <c r="N13" s="51"/>
      <c r="O13" s="49">
        <f>SUM(tblIncome[[#This Row],[ינו]:[דצמ]])</f>
        <v>34500</v>
      </c>
      <c r="P13" s="49">
        <f>IFERROR(AVERAGE(tblIncome[[#This Row],[ינו]:[דצמ]]),"")</f>
        <v>11500</v>
      </c>
      <c r="Q13" s="42"/>
      <c r="R13" s="2" t="s">
        <v>93</v>
      </c>
      <c r="S13" s="67" t="s">
        <v>92</v>
      </c>
    </row>
    <row r="14" spans="1:19" ht="21" customHeight="1" x14ac:dyDescent="0.25">
      <c r="A14" s="44"/>
      <c r="B14" s="50" t="s">
        <v>6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49">
        <f>SUM(tblIncome[[#This Row],[ינו]:[דצמ]])</f>
        <v>0</v>
      </c>
      <c r="P14" s="49" t="str">
        <f>IFERROR(AVERAGE(tblIncome[[#This Row],[ינו]:[דצמ]]),"")</f>
        <v/>
      </c>
      <c r="S14" s="19"/>
    </row>
    <row r="15" spans="1:19" ht="21" customHeight="1" x14ac:dyDescent="0.25">
      <c r="A15" s="44"/>
      <c r="B15" s="50" t="s">
        <v>7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49">
        <f>SUM(tblIncome[[#This Row],[ינו]:[דצמ]])</f>
        <v>0</v>
      </c>
      <c r="P15" s="49" t="str">
        <f>IFERROR(AVERAGE(tblIncome[[#This Row],[ינו]:[דצמ]]),"")</f>
        <v/>
      </c>
      <c r="S15" s="19"/>
    </row>
    <row r="16" spans="1:19" ht="9" customHeight="1" x14ac:dyDescent="0.3">
      <c r="A16" s="44"/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S16" s="19"/>
    </row>
    <row r="17" spans="1:19" ht="21" customHeight="1" x14ac:dyDescent="0.25">
      <c r="A17" s="44"/>
      <c r="B17" s="30" t="s">
        <v>3</v>
      </c>
      <c r="C17" s="20" t="s">
        <v>14</v>
      </c>
      <c r="D17" s="20" t="s">
        <v>15</v>
      </c>
      <c r="E17" s="20" t="s">
        <v>16</v>
      </c>
      <c r="F17" s="20" t="s">
        <v>17</v>
      </c>
      <c r="G17" s="20" t="s">
        <v>18</v>
      </c>
      <c r="H17" s="20" t="s">
        <v>19</v>
      </c>
      <c r="I17" s="20" t="s">
        <v>20</v>
      </c>
      <c r="J17" s="20" t="s">
        <v>21</v>
      </c>
      <c r="K17" s="20" t="s">
        <v>22</v>
      </c>
      <c r="L17" s="20" t="s">
        <v>23</v>
      </c>
      <c r="M17" s="20" t="s">
        <v>24</v>
      </c>
      <c r="N17" s="20" t="s">
        <v>25</v>
      </c>
      <c r="O17" s="20" t="s">
        <v>26</v>
      </c>
      <c r="P17" s="27" t="s">
        <v>27</v>
      </c>
      <c r="S17" s="19"/>
    </row>
    <row r="18" spans="1:19" ht="21" customHeight="1" x14ac:dyDescent="0.25">
      <c r="A18" s="44"/>
      <c r="B18" s="63" t="s">
        <v>8</v>
      </c>
      <c r="C18" s="49">
        <f>'גיליון הוצאות'!C17</f>
        <v>11250</v>
      </c>
      <c r="D18" s="49">
        <f>'גיליון הוצאות'!D17</f>
        <v>11250</v>
      </c>
      <c r="E18" s="49">
        <f>'גיליון הוצאות'!E17</f>
        <v>11100</v>
      </c>
      <c r="F18" s="49" t="str">
        <f>'גיליון הוצאות'!F17</f>
        <v/>
      </c>
      <c r="G18" s="49" t="str">
        <f>'גיליון הוצאות'!G17</f>
        <v/>
      </c>
      <c r="H18" s="49" t="str">
        <f>'גיליון הוצאות'!H17</f>
        <v/>
      </c>
      <c r="I18" s="49" t="str">
        <f>'גיליון הוצאות'!I17</f>
        <v/>
      </c>
      <c r="J18" s="49" t="str">
        <f>'גיליון הוצאות'!J17</f>
        <v/>
      </c>
      <c r="K18" s="49" t="str">
        <f>'גיליון הוצאות'!K17</f>
        <v/>
      </c>
      <c r="L18" s="49" t="str">
        <f>'גיליון הוצאות'!L17</f>
        <v/>
      </c>
      <c r="M18" s="49" t="str">
        <f>'גיליון הוצאות'!M17</f>
        <v/>
      </c>
      <c r="N18" s="49" t="str">
        <f>'גיליון הוצאות'!N17</f>
        <v/>
      </c>
      <c r="O18" s="49">
        <f>SUM(tblExpenses[[#This Row],[ינו]:[דצמ]])</f>
        <v>33600</v>
      </c>
      <c r="P18" s="49">
        <f>IFERROR(AVERAGE(tblExpenses[[#This Row],[ינו]:[דצמ]]),"")</f>
        <v>11200</v>
      </c>
      <c r="R18" s="1" t="s">
        <v>93</v>
      </c>
      <c r="S18" s="19" t="s">
        <v>88</v>
      </c>
    </row>
    <row r="19" spans="1:19" ht="21" customHeight="1" x14ac:dyDescent="0.25">
      <c r="A19" s="44"/>
      <c r="B19" s="63" t="s">
        <v>87</v>
      </c>
      <c r="C19" s="49">
        <f>'גיליון הוצאות'!C33</f>
        <v>3000</v>
      </c>
      <c r="D19" s="49">
        <f>'גיליון הוצאות'!D33</f>
        <v>4000</v>
      </c>
      <c r="E19" s="49">
        <f>'גיליון הוצאות'!E33</f>
        <v>3000</v>
      </c>
      <c r="F19" s="49" t="str">
        <f>'גיליון הוצאות'!F33</f>
        <v/>
      </c>
      <c r="G19" s="49" t="str">
        <f>'גיליון הוצאות'!G33</f>
        <v/>
      </c>
      <c r="H19" s="49" t="str">
        <f>'גיליון הוצאות'!H33</f>
        <v/>
      </c>
      <c r="I19" s="49" t="str">
        <f>'גיליון הוצאות'!I33</f>
        <v/>
      </c>
      <c r="J19" s="49" t="str">
        <f>'גיליון הוצאות'!J33</f>
        <v/>
      </c>
      <c r="K19" s="49" t="str">
        <f>'גיליון הוצאות'!K33</f>
        <v/>
      </c>
      <c r="L19" s="49" t="str">
        <f>'גיליון הוצאות'!L33</f>
        <v/>
      </c>
      <c r="M19" s="49" t="str">
        <f>'גיליון הוצאות'!M33</f>
        <v/>
      </c>
      <c r="N19" s="49" t="str">
        <f>'גיליון הוצאות'!N33</f>
        <v/>
      </c>
      <c r="O19" s="49">
        <f>SUM(tblExpenses[[#This Row],[ינו]:[דצמ]])</f>
        <v>10000</v>
      </c>
      <c r="P19" s="49">
        <f>IFERROR(AVERAGE(tblExpenses[[#This Row],[ינו]:[דצמ]]),"")</f>
        <v>3333.3333333333335</v>
      </c>
      <c r="S19" s="19" t="s">
        <v>89</v>
      </c>
    </row>
    <row r="20" spans="1:19" ht="21" customHeight="1" x14ac:dyDescent="0.25">
      <c r="A20" s="44"/>
      <c r="B20" s="63" t="s">
        <v>40</v>
      </c>
      <c r="C20" s="49">
        <f>'גיליון הוצאות'!C44</f>
        <v>1450</v>
      </c>
      <c r="D20" s="49">
        <f>'גיליון הוצאות'!D44</f>
        <v>1450</v>
      </c>
      <c r="E20" s="49">
        <f>'גיליון הוצאות'!E44</f>
        <v>1450</v>
      </c>
      <c r="F20" s="49" t="str">
        <f>'גיליון הוצאות'!F44</f>
        <v/>
      </c>
      <c r="G20" s="49" t="str">
        <f>'גיליון הוצאות'!G44</f>
        <v/>
      </c>
      <c r="H20" s="49" t="str">
        <f>'גיליון הוצאות'!H44</f>
        <v/>
      </c>
      <c r="I20" s="49" t="str">
        <f>'גיליון הוצאות'!I44</f>
        <v/>
      </c>
      <c r="J20" s="49" t="str">
        <f>'גיליון הוצאות'!J44</f>
        <v/>
      </c>
      <c r="K20" s="49" t="str">
        <f>'גיליון הוצאות'!K44</f>
        <v/>
      </c>
      <c r="L20" s="49" t="str">
        <f>'גיליון הוצאות'!L44</f>
        <v/>
      </c>
      <c r="M20" s="49" t="str">
        <f>'גיליון הוצאות'!M44</f>
        <v/>
      </c>
      <c r="N20" s="49" t="str">
        <f>'גיליון הוצאות'!N44</f>
        <v/>
      </c>
      <c r="O20" s="49">
        <f>SUM(tblExpenses[[#This Row],[ינו]:[דצמ]])</f>
        <v>4350</v>
      </c>
      <c r="P20" s="49">
        <f>IFERROR(AVERAGE(tblExpenses[[#This Row],[ינו]:[דצמ]]),"")</f>
        <v>1450</v>
      </c>
    </row>
    <row r="21" spans="1:19" ht="21" customHeight="1" x14ac:dyDescent="0.25">
      <c r="A21" s="44"/>
      <c r="B21" s="63" t="s">
        <v>47</v>
      </c>
      <c r="C21" s="49">
        <f>'גיליון הוצאות'!C55</f>
        <v>400</v>
      </c>
      <c r="D21" s="49">
        <f>'גיליון הוצאות'!D55</f>
        <v>400</v>
      </c>
      <c r="E21" s="49">
        <f>'גיליון הוצאות'!E55</f>
        <v>400</v>
      </c>
      <c r="F21" s="49" t="str">
        <f>'גיליון הוצאות'!F55</f>
        <v/>
      </c>
      <c r="G21" s="49" t="str">
        <f>'גיליון הוצאות'!G55</f>
        <v/>
      </c>
      <c r="H21" s="49" t="str">
        <f>'גיליון הוצאות'!H55</f>
        <v/>
      </c>
      <c r="I21" s="49" t="str">
        <f>'גיליון הוצאות'!I55</f>
        <v/>
      </c>
      <c r="J21" s="49" t="str">
        <f>'גיליון הוצאות'!J55</f>
        <v/>
      </c>
      <c r="K21" s="49" t="str">
        <f>'גיליון הוצאות'!K55</f>
        <v/>
      </c>
      <c r="L21" s="49" t="str">
        <f>'גיליון הוצאות'!L55</f>
        <v/>
      </c>
      <c r="M21" s="49" t="str">
        <f>'גיליון הוצאות'!M55</f>
        <v/>
      </c>
      <c r="N21" s="49" t="str">
        <f>'גיליון הוצאות'!N55</f>
        <v/>
      </c>
      <c r="O21" s="49">
        <f>SUM(tblExpenses[[#This Row],[ינו]:[דצמ]])</f>
        <v>1200</v>
      </c>
      <c r="P21" s="49">
        <f>IFERROR(AVERAGE(tblExpenses[[#This Row],[ינו]:[דצמ]]),"")</f>
        <v>400</v>
      </c>
    </row>
    <row r="22" spans="1:19" ht="21" customHeight="1" x14ac:dyDescent="0.25">
      <c r="A22" s="44"/>
      <c r="B22" s="63" t="s">
        <v>73</v>
      </c>
      <c r="C22" s="49" t="str">
        <f>'גיליון הוצאות'!C64</f>
        <v/>
      </c>
      <c r="D22" s="49" t="str">
        <f>'גיליון הוצאות'!D64</f>
        <v/>
      </c>
      <c r="E22" s="49" t="str">
        <f>'גיליון הוצאות'!E64</f>
        <v/>
      </c>
      <c r="F22" s="49" t="str">
        <f>'גיליון הוצאות'!F64</f>
        <v/>
      </c>
      <c r="G22" s="49" t="str">
        <f>'גיליון הוצאות'!G64</f>
        <v/>
      </c>
      <c r="H22" s="49" t="str">
        <f>'גיליון הוצאות'!H64</f>
        <v/>
      </c>
      <c r="I22" s="49" t="str">
        <f>'גיליון הוצאות'!I64</f>
        <v/>
      </c>
      <c r="J22" s="49" t="str">
        <f>'גיליון הוצאות'!J64</f>
        <v/>
      </c>
      <c r="K22" s="49" t="str">
        <f>'גיליון הוצאות'!K64</f>
        <v/>
      </c>
      <c r="L22" s="49" t="str">
        <f>'גיליון הוצאות'!L64</f>
        <v/>
      </c>
      <c r="M22" s="49" t="str">
        <f>'גיליון הוצאות'!M64</f>
        <v/>
      </c>
      <c r="N22" s="49" t="str">
        <f>'גיליון הוצאות'!N64</f>
        <v/>
      </c>
      <c r="O22" s="49">
        <f>SUM(tblExpenses[[#This Row],[ינו]:[דצמ]])</f>
        <v>0</v>
      </c>
      <c r="P22" s="49" t="str">
        <f>IFERROR(AVERAGE(tblExpenses[[#This Row],[ינו]:[דצמ]]),"")</f>
        <v/>
      </c>
    </row>
    <row r="23" spans="1:19" ht="21" customHeight="1" x14ac:dyDescent="0.25">
      <c r="A23" s="44"/>
      <c r="B23" s="63" t="s">
        <v>54</v>
      </c>
      <c r="C23" s="49" t="str">
        <f>'גיליון הוצאות'!C73</f>
        <v/>
      </c>
      <c r="D23" s="49" t="str">
        <f>'גיליון הוצאות'!D73</f>
        <v/>
      </c>
      <c r="E23" s="49" t="str">
        <f>'גיליון הוצאות'!E73</f>
        <v/>
      </c>
      <c r="F23" s="49" t="str">
        <f>'גיליון הוצאות'!F73</f>
        <v/>
      </c>
      <c r="G23" s="49" t="str">
        <f>'גיליון הוצאות'!G73</f>
        <v/>
      </c>
      <c r="H23" s="49" t="str">
        <f>'גיליון הוצאות'!H73</f>
        <v/>
      </c>
      <c r="I23" s="49" t="str">
        <f>'גיליון הוצאות'!I73</f>
        <v/>
      </c>
      <c r="J23" s="49" t="str">
        <f>'גיליון הוצאות'!J73</f>
        <v/>
      </c>
      <c r="K23" s="49" t="str">
        <f>'גיליון הוצאות'!K73</f>
        <v/>
      </c>
      <c r="L23" s="49" t="str">
        <f>'גיליון הוצאות'!L73</f>
        <v/>
      </c>
      <c r="M23" s="49" t="str">
        <f>'גיליון הוצאות'!M73</f>
        <v/>
      </c>
      <c r="N23" s="49" t="str">
        <f>'גיליון הוצאות'!N73</f>
        <v/>
      </c>
      <c r="O23" s="49">
        <f>SUM(tblExpenses[[#This Row],[ינו]:[דצמ]])</f>
        <v>0</v>
      </c>
      <c r="P23" s="49" t="str">
        <f>IFERROR(AVERAGE(tblExpenses[[#This Row],[ינו]:[דצמ]]),"")</f>
        <v/>
      </c>
    </row>
    <row r="24" spans="1:19" ht="21" customHeight="1" x14ac:dyDescent="0.25">
      <c r="A24" s="44"/>
      <c r="B24" s="63" t="s">
        <v>80</v>
      </c>
      <c r="C24" s="49" t="str">
        <f>'גיליון הוצאות'!C82</f>
        <v/>
      </c>
      <c r="D24" s="49" t="str">
        <f>'גיליון הוצאות'!D82</f>
        <v/>
      </c>
      <c r="E24" s="49" t="str">
        <f>'גיליון הוצאות'!E82</f>
        <v/>
      </c>
      <c r="F24" s="49" t="str">
        <f>'גיליון הוצאות'!F82</f>
        <v/>
      </c>
      <c r="G24" s="49" t="str">
        <f>'גיליון הוצאות'!G82</f>
        <v/>
      </c>
      <c r="H24" s="49" t="str">
        <f>'גיליון הוצאות'!H82</f>
        <v/>
      </c>
      <c r="I24" s="49" t="str">
        <f>'גיליון הוצאות'!I82</f>
        <v/>
      </c>
      <c r="J24" s="49" t="str">
        <f>'גיליון הוצאות'!J82</f>
        <v/>
      </c>
      <c r="K24" s="49" t="str">
        <f>'גיליון הוצאות'!K82</f>
        <v/>
      </c>
      <c r="L24" s="49" t="str">
        <f>'גיליון הוצאות'!L82</f>
        <v/>
      </c>
      <c r="M24" s="49" t="str">
        <f>'גיליון הוצאות'!M82</f>
        <v/>
      </c>
      <c r="N24" s="49" t="str">
        <f>'גיליון הוצאות'!N82</f>
        <v/>
      </c>
      <c r="O24" s="49">
        <f>SUM(tblExpenses[[#This Row],[ינו]:[דצמ]])</f>
        <v>0</v>
      </c>
      <c r="P24" s="49" t="str">
        <f>IFERROR(AVERAGE(tblExpenses[[#This Row],[ינו]:[דצמ]]),"")</f>
        <v/>
      </c>
    </row>
    <row r="25" spans="1:19" ht="21" customHeight="1" x14ac:dyDescent="0.25">
      <c r="A25" s="44"/>
      <c r="B25" s="50" t="s">
        <v>13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49">
        <f>SUM(tblExpenses[[#This Row],[ינו]:[דצמ]])</f>
        <v>0</v>
      </c>
      <c r="P25" s="49" t="str">
        <f>IFERROR(AVERAGE(tblExpenses[[#This Row],[ינו]:[דצמ]]),"")</f>
        <v/>
      </c>
    </row>
    <row r="26" spans="1:19" ht="21" customHeight="1" x14ac:dyDescent="0.25">
      <c r="A26" s="44"/>
      <c r="B26" s="50" t="s">
        <v>13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49">
        <f>SUM(tblExpenses[[#This Row],[ינו]:[דצמ]])</f>
        <v>0</v>
      </c>
      <c r="P26" s="49" t="str">
        <f>IFERROR(AVERAGE(tblExpenses[[#This Row],[ינו]:[דצמ]]),"")</f>
        <v/>
      </c>
    </row>
    <row r="27" spans="1:19" ht="21" customHeight="1" x14ac:dyDescent="0.25">
      <c r="A27" s="44"/>
      <c r="B27" s="50" t="s">
        <v>13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49">
        <f>SUM(tblExpenses[[#This Row],[ינו]:[דצמ]])</f>
        <v>0</v>
      </c>
      <c r="P27" s="49" t="str">
        <f>IFERROR(AVERAGE(tblExpenses[[#This Row],[ינו]:[דצמ]]),"")</f>
        <v/>
      </c>
    </row>
    <row r="28" spans="1:19" ht="21" customHeight="1" x14ac:dyDescent="0.25">
      <c r="A28" s="44"/>
      <c r="B28" s="50" t="s">
        <v>13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49">
        <f>SUM(tblExpenses[[#This Row],[ינו]:[דצמ]])</f>
        <v>0</v>
      </c>
      <c r="P28" s="49" t="str">
        <f>IFERROR(AVERAGE(tblExpenses[[#This Row],[ינו]:[דצמ]]),"")</f>
        <v/>
      </c>
    </row>
    <row r="29" spans="1:19" ht="21" customHeight="1" x14ac:dyDescent="0.25">
      <c r="A29" s="44"/>
      <c r="B29" s="50" t="s">
        <v>13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49">
        <f>SUM(tblExpenses[[#This Row],[ינו]:[דצמ]])</f>
        <v>0</v>
      </c>
      <c r="P29" s="49" t="str">
        <f>IFERROR(AVERAGE(tblExpenses[[#This Row],[ינו]:[דצמ]]),"")</f>
        <v/>
      </c>
    </row>
    <row r="30" spans="1:19" ht="21" customHeight="1" x14ac:dyDescent="0.25">
      <c r="B30" s="50" t="s">
        <v>13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49">
        <f>SUM(tblExpenses[[#This Row],[ינו]:[דצמ]])</f>
        <v>0</v>
      </c>
      <c r="P30" s="49" t="str">
        <f>IFERROR(AVERAGE(tblExpenses[[#This Row],[ינו]:[דצמ]]),"")</f>
        <v/>
      </c>
    </row>
    <row r="31" spans="1:19" ht="21" customHeight="1" x14ac:dyDescent="0.25">
      <c r="A31" s="44"/>
      <c r="B31" s="50" t="s">
        <v>13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49">
        <f>SUM(tblExpenses[[#This Row],[ינו]:[דצמ]])</f>
        <v>0</v>
      </c>
      <c r="P31" s="49" t="str">
        <f>IFERROR(AVERAGE(tblExpenses[[#This Row],[ינו]:[דצמ]]),"")</f>
        <v/>
      </c>
    </row>
    <row r="32" spans="1:19" ht="21" customHeight="1" x14ac:dyDescent="0.25">
      <c r="B32" s="50" t="s">
        <v>13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49">
        <f>SUM(tblExpenses[[#This Row],[ינו]:[דצמ]])</f>
        <v>0</v>
      </c>
      <c r="P32" s="49" t="str">
        <f>IFERROR(AVERAGE(tblExpenses[[#This Row],[ינו]:[דצמ]]),"")</f>
        <v/>
      </c>
    </row>
    <row r="33" spans="2:16" ht="21" customHeight="1" x14ac:dyDescent="0.25">
      <c r="B33" s="50" t="s">
        <v>13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49">
        <f>SUM(tblExpenses[[#This Row],[ינו]:[דצמ]])</f>
        <v>0</v>
      </c>
      <c r="P33" s="49" t="str">
        <f>IFERROR(AVERAGE(tblExpenses[[#This Row],[ינו]:[דצמ]]),"")</f>
        <v/>
      </c>
    </row>
    <row r="34" spans="2:16" ht="21" customHeight="1" x14ac:dyDescent="0.25">
      <c r="B34" s="50" t="s">
        <v>13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49">
        <f>SUM(tblExpenses[[#This Row],[ינו]:[דצמ]])</f>
        <v>0</v>
      </c>
      <c r="P34" s="49" t="str">
        <f>IFERROR(AVERAGE(tblExpenses[[#This Row],[ינו]:[דצמ]]),"")</f>
        <v/>
      </c>
    </row>
    <row r="35" spans="2:16" ht="21" customHeight="1" x14ac:dyDescent="0.25">
      <c r="B35" s="50" t="s">
        <v>13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48">
        <f>SUM(tblExpenses[[#This Row],[ינו]:[דצמ]])</f>
        <v>0</v>
      </c>
      <c r="P35" s="48" t="str">
        <f>IFERROR(AVERAGE(tblExpenses[[#This Row],[ינו]:[דצמ]]),"")</f>
        <v/>
      </c>
    </row>
    <row r="36" spans="2:16" ht="21" customHeight="1" x14ac:dyDescent="0.25">
      <c r="B36" s="50" t="s">
        <v>13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48">
        <f>SUM(tblExpenses[[#This Row],[ינו]:[דצמ]])</f>
        <v>0</v>
      </c>
      <c r="P36" s="48" t="str">
        <f>IFERROR(AVERAGE(tblExpenses[[#This Row],[ינו]:[דצמ]]),"")</f>
        <v/>
      </c>
    </row>
    <row r="37" spans="2:16" ht="21" customHeight="1" x14ac:dyDescent="0.25">
      <c r="B37" s="50" t="s">
        <v>13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48">
        <f>SUM(tblExpenses[[#This Row],[ינו]:[דצמ]])</f>
        <v>0</v>
      </c>
      <c r="P37" s="48" t="str">
        <f>IFERROR(AVERAGE(tblExpenses[[#This Row],[ינו]:[דצמ]]),"")</f>
        <v/>
      </c>
    </row>
    <row r="38" spans="2:16" ht="21" customHeight="1" x14ac:dyDescent="0.25"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48"/>
      <c r="P38" s="48"/>
    </row>
    <row r="39" spans="2:16" ht="21" customHeight="1" x14ac:dyDescent="0.25"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48"/>
      <c r="P39" s="48"/>
    </row>
    <row r="40" spans="2:16" ht="21" customHeight="1" x14ac:dyDescent="0.25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48"/>
      <c r="P40" s="48"/>
    </row>
    <row r="41" spans="2:16" ht="21" customHeight="1" x14ac:dyDescent="0.25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48"/>
      <c r="P41" s="48"/>
    </row>
    <row r="42" spans="2:16" ht="21" customHeight="1" x14ac:dyDescent="0.25"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48"/>
      <c r="P42" s="48"/>
    </row>
    <row r="43" spans="2:16" ht="21" customHeight="1" x14ac:dyDescent="0.25"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48"/>
      <c r="P43" s="48"/>
    </row>
    <row r="44" spans="2:16" ht="21" customHeight="1" x14ac:dyDescent="0.25"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48"/>
      <c r="P44" s="48"/>
    </row>
    <row r="45" spans="2:16" ht="21" customHeight="1" x14ac:dyDescent="0.25"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48"/>
      <c r="P45" s="48"/>
    </row>
    <row r="46" spans="2:16" ht="21" customHeight="1" x14ac:dyDescent="0.25"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48"/>
      <c r="P46" s="48"/>
    </row>
    <row r="47" spans="2:16" ht="21" customHeight="1" x14ac:dyDescent="0.25"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48"/>
      <c r="P47" s="48"/>
    </row>
    <row r="48" spans="2:16" ht="21" customHeight="1" x14ac:dyDescent="0.25"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48"/>
      <c r="P48" s="48"/>
    </row>
    <row r="49" spans="1:16" ht="21" customHeight="1" x14ac:dyDescent="0.25"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48"/>
      <c r="P49" s="48"/>
    </row>
    <row r="50" spans="1:16" ht="21" customHeight="1" x14ac:dyDescent="0.25"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48"/>
      <c r="P50" s="48"/>
    </row>
    <row r="51" spans="1:16" s="37" customFormat="1" ht="10.8" customHeight="1" x14ac:dyDescent="0.25">
      <c r="A51" s="43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1"/>
      <c r="P51" s="41"/>
    </row>
    <row r="52" spans="1:16" ht="21" customHeight="1" x14ac:dyDescent="0.25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34"/>
    </row>
    <row r="53" spans="1:16" ht="21" customHeight="1" x14ac:dyDescent="0.25"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34"/>
    </row>
    <row r="54" spans="1:16" ht="21" customHeight="1" x14ac:dyDescent="0.25"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  <c r="P54" s="34"/>
    </row>
    <row r="55" spans="1:16" ht="21" customHeight="1" x14ac:dyDescent="0.25"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4"/>
      <c r="P55" s="34"/>
    </row>
    <row r="56" spans="1:16" ht="21" customHeight="1" x14ac:dyDescent="0.25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34"/>
    </row>
    <row r="57" spans="1:16" ht="21" customHeight="1" x14ac:dyDescent="0.25"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"/>
      <c r="P57" s="34"/>
    </row>
    <row r="58" spans="1:16" ht="21" customHeight="1" x14ac:dyDescent="0.25"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ht="21" customHeight="1" x14ac:dyDescent="0.25"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</row>
    <row r="60" spans="1:16" ht="21" customHeight="1" x14ac:dyDescent="0.25"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ht="21" customHeight="1" x14ac:dyDescent="0.25"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</row>
    <row r="62" spans="1:16" ht="21" customHeight="1" x14ac:dyDescent="0.25"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1:16" ht="21" customHeight="1" x14ac:dyDescent="0.25">
      <c r="B63" s="32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6" ht="21" customHeight="1" x14ac:dyDescent="0.25">
      <c r="B64" s="32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2:16" ht="21" customHeight="1" x14ac:dyDescent="0.25"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2:16" ht="21" customHeight="1" x14ac:dyDescent="0.25">
      <c r="B66" s="32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2:16" ht="21" customHeight="1" x14ac:dyDescent="0.25"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2:16" ht="21" customHeight="1" x14ac:dyDescent="0.25">
      <c r="B68" s="32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2:16" ht="21" customHeight="1" x14ac:dyDescent="0.25">
      <c r="B69" s="32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2:16" ht="21" customHeight="1" x14ac:dyDescent="0.25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2:16" ht="21" customHeight="1" x14ac:dyDescent="0.25">
      <c r="B71" s="32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2:16" ht="21" customHeight="1" x14ac:dyDescent="0.25"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2:16" ht="21" customHeight="1" x14ac:dyDescent="0.25">
      <c r="B73" s="32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2:16" ht="21" customHeight="1" x14ac:dyDescent="0.25">
      <c r="B74" s="32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2:16" ht="21" customHeight="1" x14ac:dyDescent="0.25">
      <c r="B75" s="32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2:16" ht="21" customHeight="1" x14ac:dyDescent="0.25"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2:16" ht="21" customHeight="1" x14ac:dyDescent="0.25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2:16" ht="21" customHeight="1" x14ac:dyDescent="0.25">
      <c r="B78" s="32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2:16" ht="21" customHeight="1" x14ac:dyDescent="0.25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2:16" ht="21" customHeight="1" x14ac:dyDescent="0.25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2:16" ht="21" customHeight="1" x14ac:dyDescent="0.25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2:16" ht="21" customHeight="1" x14ac:dyDescent="0.25"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2:16" ht="21" customHeight="1" x14ac:dyDescent="0.25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2:16" ht="21" customHeight="1" x14ac:dyDescent="0.25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2:16" ht="21" customHeight="1" x14ac:dyDescent="0.25"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2:16" ht="21" customHeight="1" x14ac:dyDescent="0.25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2:16" ht="21" customHeight="1" x14ac:dyDescent="0.25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2:16" ht="21" customHeight="1" x14ac:dyDescent="0.25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2:16" ht="21" customHeight="1" x14ac:dyDescent="0.25">
      <c r="B89" s="32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2:16" ht="21" customHeight="1" x14ac:dyDescent="0.25">
      <c r="B90" s="32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2:16" ht="21" customHeight="1" x14ac:dyDescent="0.25">
      <c r="B91" s="32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2:16" ht="21" customHeight="1" x14ac:dyDescent="0.25">
      <c r="B92" s="32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2:16" ht="21" customHeight="1" x14ac:dyDescent="0.25">
      <c r="B93" s="32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2:16" ht="21" customHeight="1" x14ac:dyDescent="0.25">
      <c r="B94" s="32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</row>
    <row r="95" spans="2:16" ht="21" customHeight="1" x14ac:dyDescent="0.25"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</row>
    <row r="96" spans="2:16" ht="21" customHeight="1" x14ac:dyDescent="0.25"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2:16" ht="21" customHeight="1" x14ac:dyDescent="0.25"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</row>
  </sheetData>
  <mergeCells count="2">
    <mergeCell ref="B2:D2"/>
    <mergeCell ref="E2:F2"/>
  </mergeCells>
  <printOptions horizontalCentered="1"/>
  <pageMargins left="0.25" right="0.25" top="0.5" bottom="0.75" header="0.3" footer="0.3"/>
  <pageSetup paperSize="9" scale="42" orientation="landscape" horizontalDpi="4294967293" verticalDpi="4294967293" r:id="rId1"/>
  <headerFooter differentFirst="1">
    <oddFooter>Page &amp;P of &amp;N</oddFooter>
  </headerFooter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A144-E095-4980-8478-0E3BF27EB3DB}">
  <sheetPr>
    <pageSetUpPr fitToPage="1"/>
  </sheetPr>
  <dimension ref="A1:P82"/>
  <sheetViews>
    <sheetView rightToLeft="1" zoomScale="86" zoomScaleNormal="86" workbookViewId="0">
      <selection activeCell="C4" sqref="C4"/>
    </sheetView>
  </sheetViews>
  <sheetFormatPr defaultRowHeight="13.2" x14ac:dyDescent="0.25"/>
  <cols>
    <col min="1" max="1" width="14.6640625" style="60" bestFit="1" customWidth="1"/>
    <col min="2" max="2" width="22.44140625" bestFit="1" customWidth="1"/>
    <col min="3" max="5" width="11.5546875" bestFit="1" customWidth="1"/>
    <col min="6" max="14" width="11" customWidth="1"/>
    <col min="15" max="15" width="30.44140625" bestFit="1" customWidth="1"/>
    <col min="16" max="16" width="12.109375" bestFit="1" customWidth="1"/>
  </cols>
  <sheetData>
    <row r="1" spans="1:16" ht="19.2" customHeight="1" x14ac:dyDescent="0.25">
      <c r="B1" s="62" t="s">
        <v>3</v>
      </c>
      <c r="C1" s="62" t="s">
        <v>14</v>
      </c>
      <c r="D1" s="62" t="s">
        <v>15</v>
      </c>
      <c r="E1" s="62" t="s">
        <v>16</v>
      </c>
      <c r="F1" s="62" t="s">
        <v>17</v>
      </c>
      <c r="G1" s="62" t="s">
        <v>18</v>
      </c>
      <c r="H1" s="62" t="s">
        <v>19</v>
      </c>
      <c r="I1" s="62" t="s">
        <v>20</v>
      </c>
      <c r="J1" s="62" t="s">
        <v>21</v>
      </c>
      <c r="K1" s="62" t="s">
        <v>22</v>
      </c>
      <c r="L1" s="62" t="s">
        <v>23</v>
      </c>
      <c r="M1" s="62" t="s">
        <v>24</v>
      </c>
      <c r="N1" s="62" t="s">
        <v>25</v>
      </c>
      <c r="O1" s="62" t="s">
        <v>26</v>
      </c>
      <c r="P1" s="62" t="s">
        <v>27</v>
      </c>
    </row>
    <row r="2" spans="1:16" x14ac:dyDescent="0.25">
      <c r="A2" s="60" t="s">
        <v>8</v>
      </c>
      <c r="B2" s="64" t="s">
        <v>31</v>
      </c>
      <c r="C2" s="58">
        <v>5000</v>
      </c>
      <c r="D2" s="58">
        <v>5000</v>
      </c>
      <c r="E2" s="58">
        <v>5000</v>
      </c>
      <c r="F2" s="58"/>
      <c r="G2" s="58"/>
      <c r="H2" s="58"/>
      <c r="I2" s="58"/>
      <c r="J2" s="58"/>
      <c r="K2" s="58"/>
      <c r="L2" s="58"/>
      <c r="M2" s="58"/>
      <c r="N2" s="58"/>
      <c r="O2" s="56">
        <f>IF(COUNT(C2:N2)=0,"",SUM(C2:N2))</f>
        <v>15000</v>
      </c>
      <c r="P2" s="56">
        <f>IF(COUNT(C2:N2)=0,"",AVERAGE(C2:N2))</f>
        <v>5000</v>
      </c>
    </row>
    <row r="3" spans="1:16" x14ac:dyDescent="0.25">
      <c r="B3" s="64" t="s">
        <v>32</v>
      </c>
      <c r="C3" s="58">
        <v>3000</v>
      </c>
      <c r="D3" s="58">
        <v>3000</v>
      </c>
      <c r="E3" s="58">
        <v>3000</v>
      </c>
      <c r="F3" s="58"/>
      <c r="G3" s="58"/>
      <c r="H3" s="58"/>
      <c r="I3" s="58"/>
      <c r="J3" s="58"/>
      <c r="K3" s="58"/>
      <c r="L3" s="58"/>
      <c r="M3" s="58"/>
      <c r="N3" s="58"/>
      <c r="O3" s="56">
        <f t="shared" ref="O3:O73" si="0">IF(COUNT(C3:N3)=0,"",SUM(C3:N3))</f>
        <v>9000</v>
      </c>
      <c r="P3" s="56">
        <f>IF(COUNT(C3:N3)=0,"",AVERAGE(C3:N3))</f>
        <v>3000</v>
      </c>
    </row>
    <row r="4" spans="1:16" x14ac:dyDescent="0.25">
      <c r="B4" s="64" t="s">
        <v>33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6" t="str">
        <f t="shared" si="0"/>
        <v/>
      </c>
      <c r="P4" s="56" t="str">
        <f>IF(COUNT(C4:N4)=0,"",AVERAGE(C4:N4))</f>
        <v/>
      </c>
    </row>
    <row r="5" spans="1:16" x14ac:dyDescent="0.25">
      <c r="B5" s="64" t="s">
        <v>34</v>
      </c>
      <c r="C5" s="58">
        <v>750</v>
      </c>
      <c r="D5" s="58">
        <v>750</v>
      </c>
      <c r="E5" s="58">
        <v>750</v>
      </c>
      <c r="F5" s="58"/>
      <c r="G5" s="58"/>
      <c r="H5" s="58"/>
      <c r="I5" s="58"/>
      <c r="J5" s="58"/>
      <c r="K5" s="58"/>
      <c r="L5" s="58"/>
      <c r="M5" s="58"/>
      <c r="N5" s="58"/>
      <c r="O5" s="56">
        <f t="shared" si="0"/>
        <v>2250</v>
      </c>
      <c r="P5" s="56">
        <f t="shared" ref="P5:P73" si="1">IF(COUNT(C5:N5)=0,"",AVERAGE(C5:N5))</f>
        <v>750</v>
      </c>
    </row>
    <row r="6" spans="1:16" x14ac:dyDescent="0.25">
      <c r="B6" s="64" t="s">
        <v>11</v>
      </c>
      <c r="C6" s="58">
        <v>500</v>
      </c>
      <c r="D6" s="58">
        <v>500</v>
      </c>
      <c r="E6" s="58">
        <v>600</v>
      </c>
      <c r="F6" s="58"/>
      <c r="G6" s="58"/>
      <c r="H6" s="58"/>
      <c r="I6" s="58"/>
      <c r="J6" s="58"/>
      <c r="K6" s="58"/>
      <c r="L6" s="58"/>
      <c r="M6" s="58"/>
      <c r="N6" s="58"/>
      <c r="O6" s="56">
        <f t="shared" si="0"/>
        <v>1600</v>
      </c>
      <c r="P6" s="56">
        <f t="shared" si="1"/>
        <v>533.33333333333337</v>
      </c>
    </row>
    <row r="7" spans="1:16" x14ac:dyDescent="0.25">
      <c r="B7" s="64" t="s">
        <v>10</v>
      </c>
      <c r="C7" s="58">
        <v>1500</v>
      </c>
      <c r="D7" s="58">
        <v>1500</v>
      </c>
      <c r="E7" s="58">
        <v>1000</v>
      </c>
      <c r="F7" s="58"/>
      <c r="G7" s="58"/>
      <c r="H7" s="58"/>
      <c r="I7" s="58"/>
      <c r="J7" s="58"/>
      <c r="K7" s="58"/>
      <c r="L7" s="58"/>
      <c r="M7" s="58"/>
      <c r="N7" s="58"/>
      <c r="O7" s="56">
        <f t="shared" si="0"/>
        <v>4000</v>
      </c>
      <c r="P7" s="56">
        <f t="shared" si="1"/>
        <v>1333.3333333333333</v>
      </c>
    </row>
    <row r="8" spans="1:16" x14ac:dyDescent="0.25">
      <c r="B8" s="64" t="s">
        <v>35</v>
      </c>
      <c r="C8" s="58">
        <v>500</v>
      </c>
      <c r="D8" s="58">
        <v>500</v>
      </c>
      <c r="E8" s="58">
        <v>750</v>
      </c>
      <c r="F8" s="58"/>
      <c r="G8" s="58"/>
      <c r="H8" s="58"/>
      <c r="I8" s="58"/>
      <c r="J8" s="58"/>
      <c r="K8" s="58"/>
      <c r="L8" s="58"/>
      <c r="M8" s="58"/>
      <c r="N8" s="58"/>
      <c r="O8" s="56">
        <f t="shared" si="0"/>
        <v>1750</v>
      </c>
      <c r="P8" s="56">
        <f t="shared" si="1"/>
        <v>583.33333333333337</v>
      </c>
    </row>
    <row r="9" spans="1:16" x14ac:dyDescent="0.25">
      <c r="B9" s="64" t="s">
        <v>36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6" t="str">
        <f t="shared" si="0"/>
        <v/>
      </c>
      <c r="P9" s="56" t="str">
        <f t="shared" si="1"/>
        <v/>
      </c>
    </row>
    <row r="10" spans="1:16" x14ac:dyDescent="0.25">
      <c r="B10" s="64" t="s">
        <v>37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6" t="str">
        <f t="shared" si="0"/>
        <v/>
      </c>
      <c r="P10" s="56" t="str">
        <f t="shared" si="1"/>
        <v/>
      </c>
    </row>
    <row r="11" spans="1:16" x14ac:dyDescent="0.25">
      <c r="B11" s="64" t="s">
        <v>38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6" t="str">
        <f t="shared" si="0"/>
        <v/>
      </c>
      <c r="P11" s="56" t="str">
        <f t="shared" si="1"/>
        <v/>
      </c>
    </row>
    <row r="12" spans="1:16" x14ac:dyDescent="0.25">
      <c r="B12" s="64" t="s">
        <v>13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6" t="str">
        <f t="shared" si="0"/>
        <v/>
      </c>
      <c r="P12" s="56" t="str">
        <f t="shared" si="1"/>
        <v/>
      </c>
    </row>
    <row r="13" spans="1:16" x14ac:dyDescent="0.25">
      <c r="B13" s="64" t="s">
        <v>13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6" t="str">
        <f t="shared" ref="O13:O14" si="2">IF(COUNT(C13:N13)=0,"",SUM(C13:N13))</f>
        <v/>
      </c>
      <c r="P13" s="56" t="str">
        <f t="shared" ref="P13:P14" si="3">IF(COUNT(C13:N13)=0,"",AVERAGE(C13:N13))</f>
        <v/>
      </c>
    </row>
    <row r="14" spans="1:16" x14ac:dyDescent="0.25">
      <c r="B14" s="64" t="s">
        <v>13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6" t="str">
        <f t="shared" si="2"/>
        <v/>
      </c>
      <c r="P14" s="56" t="str">
        <f t="shared" si="3"/>
        <v/>
      </c>
    </row>
    <row r="15" spans="1:16" x14ac:dyDescent="0.25">
      <c r="B15" s="64" t="s">
        <v>13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6" t="str">
        <f t="shared" si="0"/>
        <v/>
      </c>
      <c r="P15" s="56" t="str">
        <f t="shared" si="1"/>
        <v/>
      </c>
    </row>
    <row r="16" spans="1:16" x14ac:dyDescent="0.25">
      <c r="B16" s="64" t="s">
        <v>13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6" t="str">
        <f t="shared" si="0"/>
        <v/>
      </c>
      <c r="P16" s="56" t="str">
        <f t="shared" si="1"/>
        <v/>
      </c>
    </row>
    <row r="17" spans="1:16" x14ac:dyDescent="0.25">
      <c r="A17" s="57"/>
      <c r="B17" s="54" t="s">
        <v>39</v>
      </c>
      <c r="C17" s="55">
        <f>IF(COUNT(C2:C16)=0,"",SUM(C2:C16))</f>
        <v>11250</v>
      </c>
      <c r="D17" s="55">
        <f>IF(COUNT(D2:D16)=0,"",SUM(D2:D16))</f>
        <v>11250</v>
      </c>
      <c r="E17" s="55">
        <f>IF(COUNT(E2:E16)=0,"",SUM(E2:E16))</f>
        <v>11100</v>
      </c>
      <c r="F17" s="55" t="str">
        <f>IF(COUNT(F2:F16)=0,"",SUM(F2:F16))</f>
        <v/>
      </c>
      <c r="G17" s="55" t="str">
        <f t="shared" ref="G17:N17" si="4">IF(COUNT(G2:G16)=0,"",SUM(G2:G16))</f>
        <v/>
      </c>
      <c r="H17" s="55" t="str">
        <f t="shared" si="4"/>
        <v/>
      </c>
      <c r="I17" s="55" t="str">
        <f t="shared" si="4"/>
        <v/>
      </c>
      <c r="J17" s="55" t="str">
        <f t="shared" si="4"/>
        <v/>
      </c>
      <c r="K17" s="55" t="str">
        <f t="shared" si="4"/>
        <v/>
      </c>
      <c r="L17" s="55" t="str">
        <f t="shared" si="4"/>
        <v/>
      </c>
      <c r="M17" s="55" t="str">
        <f t="shared" si="4"/>
        <v/>
      </c>
      <c r="N17" s="55" t="str">
        <f t="shared" si="4"/>
        <v/>
      </c>
      <c r="O17" s="55">
        <f t="shared" si="0"/>
        <v>33600</v>
      </c>
      <c r="P17" s="55">
        <f t="shared" si="1"/>
        <v>11200</v>
      </c>
    </row>
    <row r="18" spans="1:16" x14ac:dyDescent="0.25">
      <c r="A18" s="60" t="s">
        <v>86</v>
      </c>
      <c r="B18" s="64" t="s">
        <v>60</v>
      </c>
      <c r="C18" s="58">
        <v>3000</v>
      </c>
      <c r="D18" s="58">
        <v>4000</v>
      </c>
      <c r="E18" s="58">
        <v>3000</v>
      </c>
      <c r="F18" s="58"/>
      <c r="G18" s="58"/>
      <c r="H18" s="58"/>
      <c r="I18" s="58"/>
      <c r="J18" s="58"/>
      <c r="K18" s="58"/>
      <c r="L18" s="58"/>
      <c r="M18" s="58"/>
      <c r="N18" s="58"/>
      <c r="O18" s="56">
        <f t="shared" ref="O18:O33" si="5">IF(COUNT(C18:N18)=0,"",SUM(C18:N18))</f>
        <v>10000</v>
      </c>
      <c r="P18" s="56">
        <f t="shared" ref="P18:P33" si="6">IF(COUNT(C18:N18)=0,"",AVERAGE(C18:N18))</f>
        <v>3333.3333333333335</v>
      </c>
    </row>
    <row r="19" spans="1:16" x14ac:dyDescent="0.25">
      <c r="B19" s="64" t="s">
        <v>61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6" t="str">
        <f t="shared" si="5"/>
        <v/>
      </c>
      <c r="P19" s="56" t="str">
        <f t="shared" si="6"/>
        <v/>
      </c>
    </row>
    <row r="20" spans="1:16" x14ac:dyDescent="0.25">
      <c r="B20" s="64" t="s">
        <v>62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6" t="str">
        <f t="shared" si="5"/>
        <v/>
      </c>
      <c r="P20" s="56" t="str">
        <f t="shared" si="6"/>
        <v/>
      </c>
    </row>
    <row r="21" spans="1:16" x14ac:dyDescent="0.25">
      <c r="B21" s="64" t="s">
        <v>63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6" t="str">
        <f t="shared" si="5"/>
        <v/>
      </c>
      <c r="P21" s="56" t="str">
        <f t="shared" si="6"/>
        <v/>
      </c>
    </row>
    <row r="22" spans="1:16" x14ac:dyDescent="0.25">
      <c r="B22" s="64" t="s">
        <v>64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6" t="str">
        <f t="shared" si="5"/>
        <v/>
      </c>
      <c r="P22" s="56" t="str">
        <f t="shared" si="6"/>
        <v/>
      </c>
    </row>
    <row r="23" spans="1:16" x14ac:dyDescent="0.25">
      <c r="B23" s="64" t="s">
        <v>65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6" t="str">
        <f t="shared" si="5"/>
        <v/>
      </c>
      <c r="P23" s="56" t="str">
        <f t="shared" si="6"/>
        <v/>
      </c>
    </row>
    <row r="24" spans="1:16" x14ac:dyDescent="0.25">
      <c r="B24" s="64" t="s">
        <v>66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6" t="str">
        <f t="shared" si="5"/>
        <v/>
      </c>
      <c r="P24" s="56" t="str">
        <f t="shared" si="6"/>
        <v/>
      </c>
    </row>
    <row r="25" spans="1:16" x14ac:dyDescent="0.25">
      <c r="B25" s="64" t="s">
        <v>67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6" t="str">
        <f t="shared" si="5"/>
        <v/>
      </c>
      <c r="P25" s="56" t="str">
        <f t="shared" si="6"/>
        <v/>
      </c>
    </row>
    <row r="26" spans="1:16" x14ac:dyDescent="0.25">
      <c r="B26" s="64" t="s">
        <v>68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6" t="str">
        <f t="shared" si="5"/>
        <v/>
      </c>
      <c r="P26" s="56" t="str">
        <f t="shared" si="6"/>
        <v/>
      </c>
    </row>
    <row r="27" spans="1:16" x14ac:dyDescent="0.25">
      <c r="B27" s="64" t="s">
        <v>69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6" t="str">
        <f t="shared" si="5"/>
        <v/>
      </c>
      <c r="P27" s="56" t="str">
        <f t="shared" si="6"/>
        <v/>
      </c>
    </row>
    <row r="28" spans="1:16" x14ac:dyDescent="0.25">
      <c r="B28" s="64" t="s">
        <v>70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6" t="str">
        <f t="shared" si="5"/>
        <v/>
      </c>
      <c r="P28" s="56" t="str">
        <f t="shared" si="6"/>
        <v/>
      </c>
    </row>
    <row r="29" spans="1:16" x14ac:dyDescent="0.25">
      <c r="B29" s="64" t="s">
        <v>71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6" t="str">
        <f t="shared" si="5"/>
        <v/>
      </c>
      <c r="P29" s="56" t="str">
        <f t="shared" si="6"/>
        <v/>
      </c>
    </row>
    <row r="30" spans="1:16" x14ac:dyDescent="0.25">
      <c r="B30" s="64" t="s">
        <v>13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6" t="str">
        <f t="shared" si="5"/>
        <v/>
      </c>
      <c r="P30" s="56" t="str">
        <f t="shared" si="6"/>
        <v/>
      </c>
    </row>
    <row r="31" spans="1:16" x14ac:dyDescent="0.25">
      <c r="B31" s="64" t="s">
        <v>13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6" t="str">
        <f t="shared" si="5"/>
        <v/>
      </c>
      <c r="P31" s="56" t="str">
        <f t="shared" si="6"/>
        <v/>
      </c>
    </row>
    <row r="32" spans="1:16" x14ac:dyDescent="0.25">
      <c r="B32" s="64" t="s">
        <v>13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6" t="str">
        <f t="shared" si="5"/>
        <v/>
      </c>
      <c r="P32" s="56" t="str">
        <f t="shared" si="6"/>
        <v/>
      </c>
    </row>
    <row r="33" spans="1:16" x14ac:dyDescent="0.25">
      <c r="A33" s="57"/>
      <c r="B33" s="54" t="s">
        <v>72</v>
      </c>
      <c r="C33" s="55">
        <f>IF(COUNT(C18:C32)=0,"",SUM(C18:C32))</f>
        <v>3000</v>
      </c>
      <c r="D33" s="55">
        <f t="shared" ref="D33:N33" si="7">IF(COUNT(D18:D32)=0,"",SUM(D18:D32))</f>
        <v>4000</v>
      </c>
      <c r="E33" s="55">
        <f t="shared" si="7"/>
        <v>3000</v>
      </c>
      <c r="F33" s="55" t="str">
        <f t="shared" si="7"/>
        <v/>
      </c>
      <c r="G33" s="55" t="str">
        <f t="shared" si="7"/>
        <v/>
      </c>
      <c r="H33" s="55" t="str">
        <f t="shared" si="7"/>
        <v/>
      </c>
      <c r="I33" s="55" t="str">
        <f t="shared" si="7"/>
        <v/>
      </c>
      <c r="J33" s="55" t="str">
        <f t="shared" si="7"/>
        <v/>
      </c>
      <c r="K33" s="55" t="str">
        <f t="shared" si="7"/>
        <v/>
      </c>
      <c r="L33" s="55" t="str">
        <f t="shared" si="7"/>
        <v/>
      </c>
      <c r="M33" s="55" t="str">
        <f t="shared" si="7"/>
        <v/>
      </c>
      <c r="N33" s="55" t="str">
        <f t="shared" si="7"/>
        <v/>
      </c>
      <c r="O33" s="55">
        <f t="shared" si="5"/>
        <v>10000</v>
      </c>
      <c r="P33" s="55">
        <f t="shared" si="6"/>
        <v>3333.3333333333335</v>
      </c>
    </row>
    <row r="34" spans="1:16" x14ac:dyDescent="0.25">
      <c r="A34" s="60" t="s">
        <v>40</v>
      </c>
      <c r="B34" s="64" t="s">
        <v>9</v>
      </c>
      <c r="C34" s="58">
        <v>100</v>
      </c>
      <c r="D34" s="58">
        <v>100</v>
      </c>
      <c r="E34" s="58">
        <v>100</v>
      </c>
      <c r="F34" s="58"/>
      <c r="G34" s="58"/>
      <c r="H34" s="58"/>
      <c r="I34" s="58"/>
      <c r="J34" s="58"/>
      <c r="K34" s="58"/>
      <c r="L34" s="58"/>
      <c r="M34" s="58"/>
      <c r="N34" s="58"/>
      <c r="O34" s="56">
        <f t="shared" si="0"/>
        <v>300</v>
      </c>
      <c r="P34" s="56">
        <f t="shared" si="1"/>
        <v>100</v>
      </c>
    </row>
    <row r="35" spans="1:16" x14ac:dyDescent="0.25">
      <c r="B35" s="64" t="s">
        <v>41</v>
      </c>
      <c r="C35" s="58">
        <v>1000</v>
      </c>
      <c r="D35" s="58">
        <v>1000</v>
      </c>
      <c r="E35" s="58">
        <v>1000</v>
      </c>
      <c r="F35" s="58"/>
      <c r="G35" s="58"/>
      <c r="H35" s="58"/>
      <c r="I35" s="58"/>
      <c r="J35" s="58"/>
      <c r="K35" s="58"/>
      <c r="L35" s="58"/>
      <c r="M35" s="58"/>
      <c r="N35" s="58"/>
      <c r="O35" s="56">
        <f t="shared" si="0"/>
        <v>3000</v>
      </c>
      <c r="P35" s="56">
        <f t="shared" si="1"/>
        <v>1000</v>
      </c>
    </row>
    <row r="36" spans="1:16" x14ac:dyDescent="0.25">
      <c r="B36" s="64" t="s">
        <v>42</v>
      </c>
      <c r="C36" s="58">
        <v>350</v>
      </c>
      <c r="D36" s="58">
        <v>350</v>
      </c>
      <c r="E36" s="58">
        <v>350</v>
      </c>
      <c r="F36" s="58"/>
      <c r="G36" s="58"/>
      <c r="H36" s="58"/>
      <c r="I36" s="58"/>
      <c r="J36" s="58"/>
      <c r="K36" s="58"/>
      <c r="L36" s="58"/>
      <c r="M36" s="58"/>
      <c r="N36" s="58"/>
      <c r="O36" s="56">
        <f t="shared" si="0"/>
        <v>1050</v>
      </c>
      <c r="P36" s="56">
        <f t="shared" si="1"/>
        <v>350</v>
      </c>
    </row>
    <row r="37" spans="1:16" x14ac:dyDescent="0.25">
      <c r="B37" s="64" t="s">
        <v>42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6" t="str">
        <f t="shared" si="0"/>
        <v/>
      </c>
      <c r="P37" s="56" t="str">
        <f t="shared" si="1"/>
        <v/>
      </c>
    </row>
    <row r="38" spans="1:16" x14ac:dyDescent="0.25">
      <c r="B38" s="64" t="s">
        <v>43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6" t="str">
        <f t="shared" si="0"/>
        <v/>
      </c>
      <c r="P38" s="56" t="str">
        <f t="shared" si="1"/>
        <v/>
      </c>
    </row>
    <row r="39" spans="1:16" x14ac:dyDescent="0.25">
      <c r="B39" s="64" t="s">
        <v>44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6" t="str">
        <f t="shared" si="0"/>
        <v/>
      </c>
      <c r="P39" s="56" t="str">
        <f t="shared" si="1"/>
        <v/>
      </c>
    </row>
    <row r="40" spans="1:16" x14ac:dyDescent="0.25">
      <c r="B40" s="64" t="s">
        <v>45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6" t="str">
        <f t="shared" si="0"/>
        <v/>
      </c>
      <c r="P40" s="56" t="str">
        <f t="shared" si="1"/>
        <v/>
      </c>
    </row>
    <row r="41" spans="1:16" x14ac:dyDescent="0.25">
      <c r="B41" s="64" t="s">
        <v>13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6" t="str">
        <f t="shared" si="0"/>
        <v/>
      </c>
      <c r="P41" s="56" t="str">
        <f t="shared" si="1"/>
        <v/>
      </c>
    </row>
    <row r="42" spans="1:16" x14ac:dyDescent="0.25">
      <c r="B42" s="64" t="s">
        <v>13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6" t="str">
        <f t="shared" si="0"/>
        <v/>
      </c>
      <c r="P42" s="56" t="str">
        <f t="shared" si="1"/>
        <v/>
      </c>
    </row>
    <row r="43" spans="1:16" x14ac:dyDescent="0.25">
      <c r="A43" s="61"/>
      <c r="B43" s="65" t="s">
        <v>13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6" t="str">
        <f t="shared" si="0"/>
        <v/>
      </c>
      <c r="P43" s="56" t="str">
        <f t="shared" si="1"/>
        <v/>
      </c>
    </row>
    <row r="44" spans="1:16" x14ac:dyDescent="0.25">
      <c r="A44" s="57"/>
      <c r="B44" s="54" t="s">
        <v>46</v>
      </c>
      <c r="C44" s="55">
        <f>IF(COUNT(C34:C43)=0,"",SUM(C34:C43))</f>
        <v>1450</v>
      </c>
      <c r="D44" s="55">
        <f t="shared" ref="D44:N44" si="8">IF(COUNT(D34:D43)=0,"",SUM(D34:D43))</f>
        <v>1450</v>
      </c>
      <c r="E44" s="55">
        <f t="shared" si="8"/>
        <v>1450</v>
      </c>
      <c r="F44" s="55" t="str">
        <f t="shared" si="8"/>
        <v/>
      </c>
      <c r="G44" s="55" t="str">
        <f t="shared" si="8"/>
        <v/>
      </c>
      <c r="H44" s="55" t="str">
        <f t="shared" si="8"/>
        <v/>
      </c>
      <c r="I44" s="55" t="str">
        <f t="shared" si="8"/>
        <v/>
      </c>
      <c r="J44" s="55" t="str">
        <f t="shared" si="8"/>
        <v/>
      </c>
      <c r="K44" s="55" t="str">
        <f t="shared" si="8"/>
        <v/>
      </c>
      <c r="L44" s="55" t="str">
        <f t="shared" si="8"/>
        <v/>
      </c>
      <c r="M44" s="55" t="str">
        <f t="shared" si="8"/>
        <v/>
      </c>
      <c r="N44" s="55" t="str">
        <f t="shared" si="8"/>
        <v/>
      </c>
      <c r="O44" s="55">
        <f t="shared" si="0"/>
        <v>4350</v>
      </c>
      <c r="P44" s="55">
        <f t="shared" si="1"/>
        <v>1450</v>
      </c>
    </row>
    <row r="45" spans="1:16" x14ac:dyDescent="0.25">
      <c r="A45" s="60" t="s">
        <v>47</v>
      </c>
      <c r="B45" s="64" t="s">
        <v>48</v>
      </c>
      <c r="C45" s="58">
        <v>400</v>
      </c>
      <c r="D45" s="58">
        <v>400</v>
      </c>
      <c r="E45" s="58">
        <v>400</v>
      </c>
      <c r="F45" s="58"/>
      <c r="G45" s="58"/>
      <c r="H45" s="58"/>
      <c r="I45" s="58"/>
      <c r="J45" s="58"/>
      <c r="K45" s="58"/>
      <c r="L45" s="58"/>
      <c r="M45" s="58"/>
      <c r="N45" s="58"/>
      <c r="O45" s="56">
        <f t="shared" si="0"/>
        <v>1200</v>
      </c>
      <c r="P45" s="56">
        <f t="shared" si="1"/>
        <v>400</v>
      </c>
    </row>
    <row r="46" spans="1:16" x14ac:dyDescent="0.25">
      <c r="B46" s="64" t="s">
        <v>49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6" t="str">
        <f t="shared" si="0"/>
        <v/>
      </c>
      <c r="P46" s="56" t="str">
        <f t="shared" si="1"/>
        <v/>
      </c>
    </row>
    <row r="47" spans="1:16" x14ac:dyDescent="0.25">
      <c r="B47" s="64" t="s">
        <v>12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6" t="str">
        <f t="shared" si="0"/>
        <v/>
      </c>
      <c r="P47" s="56" t="str">
        <f t="shared" si="1"/>
        <v/>
      </c>
    </row>
    <row r="48" spans="1:16" x14ac:dyDescent="0.25">
      <c r="B48" s="64" t="s">
        <v>50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6" t="str">
        <f t="shared" si="0"/>
        <v/>
      </c>
      <c r="P48" s="56" t="str">
        <f t="shared" si="1"/>
        <v/>
      </c>
    </row>
    <row r="49" spans="1:16" x14ac:dyDescent="0.25">
      <c r="B49" s="64" t="s">
        <v>51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6" t="str">
        <f t="shared" si="0"/>
        <v/>
      </c>
      <c r="P49" s="56" t="str">
        <f t="shared" si="1"/>
        <v/>
      </c>
    </row>
    <row r="50" spans="1:16" x14ac:dyDescent="0.25">
      <c r="B50" s="64" t="s">
        <v>52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6" t="str">
        <f t="shared" si="0"/>
        <v/>
      </c>
      <c r="P50" s="56" t="str">
        <f t="shared" si="1"/>
        <v/>
      </c>
    </row>
    <row r="51" spans="1:16" x14ac:dyDescent="0.25">
      <c r="B51" s="64" t="s">
        <v>13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6" t="str">
        <f t="shared" si="0"/>
        <v/>
      </c>
      <c r="P51" s="56" t="str">
        <f t="shared" si="1"/>
        <v/>
      </c>
    </row>
    <row r="52" spans="1:16" x14ac:dyDescent="0.25">
      <c r="B52" s="64" t="s">
        <v>13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6" t="str">
        <f t="shared" si="0"/>
        <v/>
      </c>
      <c r="P52" s="56" t="str">
        <f t="shared" si="1"/>
        <v/>
      </c>
    </row>
    <row r="53" spans="1:16" x14ac:dyDescent="0.25">
      <c r="B53" s="64" t="s">
        <v>13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6" t="str">
        <f t="shared" si="0"/>
        <v/>
      </c>
      <c r="P53" s="56" t="str">
        <f t="shared" si="1"/>
        <v/>
      </c>
    </row>
    <row r="54" spans="1:16" x14ac:dyDescent="0.25">
      <c r="B54" s="64" t="s">
        <v>13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6" t="str">
        <f t="shared" si="0"/>
        <v/>
      </c>
      <c r="P54" s="56" t="str">
        <f t="shared" si="1"/>
        <v/>
      </c>
    </row>
    <row r="55" spans="1:16" x14ac:dyDescent="0.25">
      <c r="A55" s="57"/>
      <c r="B55" s="54" t="s">
        <v>53</v>
      </c>
      <c r="C55" s="55">
        <f>IF(COUNT(C45:C54)=0,"",SUM(C45:C54))</f>
        <v>400</v>
      </c>
      <c r="D55" s="55">
        <f t="shared" ref="D55:N55" si="9">IF(COUNT(D45:D54)=0,"",SUM(D45:D54))</f>
        <v>400</v>
      </c>
      <c r="E55" s="55">
        <f t="shared" si="9"/>
        <v>400</v>
      </c>
      <c r="F55" s="55" t="str">
        <f t="shared" si="9"/>
        <v/>
      </c>
      <c r="G55" s="55" t="str">
        <f t="shared" si="9"/>
        <v/>
      </c>
      <c r="H55" s="55" t="str">
        <f t="shared" si="9"/>
        <v/>
      </c>
      <c r="I55" s="55" t="str">
        <f t="shared" si="9"/>
        <v/>
      </c>
      <c r="J55" s="55" t="str">
        <f t="shared" si="9"/>
        <v/>
      </c>
      <c r="K55" s="55" t="str">
        <f t="shared" si="9"/>
        <v/>
      </c>
      <c r="L55" s="55" t="str">
        <f t="shared" si="9"/>
        <v/>
      </c>
      <c r="M55" s="55" t="str">
        <f t="shared" si="9"/>
        <v/>
      </c>
      <c r="N55" s="55" t="str">
        <f t="shared" si="9"/>
        <v/>
      </c>
      <c r="O55" s="55">
        <f t="shared" si="0"/>
        <v>1200</v>
      </c>
      <c r="P55" s="55">
        <f t="shared" si="1"/>
        <v>400</v>
      </c>
    </row>
    <row r="56" spans="1:16" x14ac:dyDescent="0.25">
      <c r="A56" s="60" t="s">
        <v>73</v>
      </c>
      <c r="B56" s="64" t="s">
        <v>74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 t="str">
        <f t="shared" ref="O56:O64" si="10">IF(COUNT(C56:N56)=0,"",SUM(C56:N56))</f>
        <v/>
      </c>
      <c r="P56" s="56" t="str">
        <f t="shared" ref="P56:P64" si="11">IF(COUNT(C56:N56)=0,"",AVERAGE(C56:N56))</f>
        <v/>
      </c>
    </row>
    <row r="57" spans="1:16" x14ac:dyDescent="0.25">
      <c r="B57" s="64" t="s">
        <v>75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6" t="str">
        <f t="shared" si="10"/>
        <v/>
      </c>
      <c r="P57" s="56" t="str">
        <f t="shared" si="11"/>
        <v/>
      </c>
    </row>
    <row r="58" spans="1:16" x14ac:dyDescent="0.25">
      <c r="B58" s="64" t="s">
        <v>76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6" t="str">
        <f t="shared" si="10"/>
        <v/>
      </c>
      <c r="P58" s="56" t="str">
        <f t="shared" si="11"/>
        <v/>
      </c>
    </row>
    <row r="59" spans="1:16" x14ac:dyDescent="0.25">
      <c r="B59" s="64" t="s">
        <v>77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6" t="str">
        <f t="shared" si="10"/>
        <v/>
      </c>
      <c r="P59" s="56" t="str">
        <f t="shared" si="11"/>
        <v/>
      </c>
    </row>
    <row r="60" spans="1:16" x14ac:dyDescent="0.25">
      <c r="B60" s="64" t="s">
        <v>78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6" t="str">
        <f t="shared" si="10"/>
        <v/>
      </c>
      <c r="P60" s="56" t="str">
        <f t="shared" si="11"/>
        <v/>
      </c>
    </row>
    <row r="61" spans="1:16" x14ac:dyDescent="0.25">
      <c r="B61" s="64" t="s">
        <v>13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6" t="str">
        <f t="shared" si="10"/>
        <v/>
      </c>
      <c r="P61" s="56" t="str">
        <f t="shared" si="11"/>
        <v/>
      </c>
    </row>
    <row r="62" spans="1:16" x14ac:dyDescent="0.25">
      <c r="B62" s="64" t="s">
        <v>13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6" t="str">
        <f t="shared" si="10"/>
        <v/>
      </c>
      <c r="P62" s="56" t="str">
        <f t="shared" si="11"/>
        <v/>
      </c>
    </row>
    <row r="63" spans="1:16" x14ac:dyDescent="0.25">
      <c r="A63" s="61"/>
      <c r="B63" s="65" t="s">
        <v>13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6" t="str">
        <f t="shared" si="10"/>
        <v/>
      </c>
      <c r="P63" s="56" t="str">
        <f t="shared" si="11"/>
        <v/>
      </c>
    </row>
    <row r="64" spans="1:16" x14ac:dyDescent="0.25">
      <c r="A64" s="57"/>
      <c r="B64" s="54" t="s">
        <v>79</v>
      </c>
      <c r="C64" s="55" t="str">
        <f>IF(COUNT(C56:C63)=0,"",SUM(C56:C63))</f>
        <v/>
      </c>
      <c r="D64" s="55" t="str">
        <f t="shared" ref="D64:N64" si="12">IF(COUNT(D56:D63)=0,"",SUM(D56:D63))</f>
        <v/>
      </c>
      <c r="E64" s="55" t="str">
        <f t="shared" si="12"/>
        <v/>
      </c>
      <c r="F64" s="55" t="str">
        <f t="shared" si="12"/>
        <v/>
      </c>
      <c r="G64" s="55" t="str">
        <f t="shared" si="12"/>
        <v/>
      </c>
      <c r="H64" s="55" t="str">
        <f t="shared" si="12"/>
        <v/>
      </c>
      <c r="I64" s="55" t="str">
        <f t="shared" si="12"/>
        <v/>
      </c>
      <c r="J64" s="55" t="str">
        <f t="shared" si="12"/>
        <v/>
      </c>
      <c r="K64" s="55" t="str">
        <f t="shared" si="12"/>
        <v/>
      </c>
      <c r="L64" s="55" t="str">
        <f t="shared" si="12"/>
        <v/>
      </c>
      <c r="M64" s="55" t="str">
        <f t="shared" si="12"/>
        <v/>
      </c>
      <c r="N64" s="55" t="str">
        <f t="shared" si="12"/>
        <v/>
      </c>
      <c r="O64" s="55" t="str">
        <f t="shared" si="10"/>
        <v/>
      </c>
      <c r="P64" s="55" t="str">
        <f t="shared" si="11"/>
        <v/>
      </c>
    </row>
    <row r="65" spans="1:16" x14ac:dyDescent="0.25">
      <c r="A65" s="60" t="s">
        <v>54</v>
      </c>
      <c r="B65" s="64" t="s">
        <v>55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6" t="str">
        <f t="shared" si="0"/>
        <v/>
      </c>
      <c r="P65" s="56" t="str">
        <f t="shared" si="1"/>
        <v/>
      </c>
    </row>
    <row r="66" spans="1:16" x14ac:dyDescent="0.25">
      <c r="B66" s="64" t="s">
        <v>56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6" t="str">
        <f t="shared" si="0"/>
        <v/>
      </c>
      <c r="P66" s="56" t="str">
        <f t="shared" si="1"/>
        <v/>
      </c>
    </row>
    <row r="67" spans="1:16" x14ac:dyDescent="0.25">
      <c r="B67" s="64" t="s">
        <v>57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6" t="str">
        <f t="shared" si="0"/>
        <v/>
      </c>
      <c r="P67" s="56" t="str">
        <f t="shared" si="1"/>
        <v/>
      </c>
    </row>
    <row r="68" spans="1:16" x14ac:dyDescent="0.25">
      <c r="B68" s="64" t="s">
        <v>58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6" t="str">
        <f t="shared" si="0"/>
        <v/>
      </c>
      <c r="P68" s="56" t="str">
        <f t="shared" si="1"/>
        <v/>
      </c>
    </row>
    <row r="69" spans="1:16" x14ac:dyDescent="0.25">
      <c r="B69" s="64" t="s">
        <v>13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6" t="str">
        <f t="shared" ref="O69" si="13">IF(COUNT(C69:N69)=0,"",SUM(C69:N69))</f>
        <v/>
      </c>
      <c r="P69" s="56" t="str">
        <f t="shared" ref="P69" si="14">IF(COUNT(C69:N69)=0,"",AVERAGE(C69:N69))</f>
        <v/>
      </c>
    </row>
    <row r="70" spans="1:16" x14ac:dyDescent="0.25">
      <c r="B70" s="64" t="s">
        <v>13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6" t="str">
        <f t="shared" si="0"/>
        <v/>
      </c>
      <c r="P70" s="56" t="str">
        <f t="shared" si="1"/>
        <v/>
      </c>
    </row>
    <row r="71" spans="1:16" x14ac:dyDescent="0.25">
      <c r="B71" s="64" t="s">
        <v>13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6" t="str">
        <f t="shared" si="0"/>
        <v/>
      </c>
      <c r="P71" s="56" t="str">
        <f t="shared" si="1"/>
        <v/>
      </c>
    </row>
    <row r="72" spans="1:16" x14ac:dyDescent="0.25">
      <c r="A72" s="61"/>
      <c r="B72" s="65" t="s">
        <v>13</v>
      </c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6" t="str">
        <f t="shared" si="0"/>
        <v/>
      </c>
      <c r="P72" s="56" t="str">
        <f t="shared" si="1"/>
        <v/>
      </c>
    </row>
    <row r="73" spans="1:16" x14ac:dyDescent="0.25">
      <c r="A73" s="57"/>
      <c r="B73" s="54" t="s">
        <v>59</v>
      </c>
      <c r="C73" s="55" t="str">
        <f>IF(COUNT(C65:C72)=0,"",SUM(C65:C72))</f>
        <v/>
      </c>
      <c r="D73" s="55" t="str">
        <f t="shared" ref="D73:N73" si="15">IF(COUNT(D65:D72)=0,"",SUM(D65:D72))</f>
        <v/>
      </c>
      <c r="E73" s="55" t="str">
        <f t="shared" si="15"/>
        <v/>
      </c>
      <c r="F73" s="55" t="str">
        <f t="shared" si="15"/>
        <v/>
      </c>
      <c r="G73" s="55" t="str">
        <f t="shared" si="15"/>
        <v/>
      </c>
      <c r="H73" s="55" t="str">
        <f t="shared" si="15"/>
        <v/>
      </c>
      <c r="I73" s="55" t="str">
        <f t="shared" si="15"/>
        <v/>
      </c>
      <c r="J73" s="55" t="str">
        <f t="shared" si="15"/>
        <v/>
      </c>
      <c r="K73" s="55" t="str">
        <f t="shared" si="15"/>
        <v/>
      </c>
      <c r="L73" s="55" t="str">
        <f t="shared" si="15"/>
        <v/>
      </c>
      <c r="M73" s="55" t="str">
        <f t="shared" si="15"/>
        <v/>
      </c>
      <c r="N73" s="55" t="str">
        <f t="shared" si="15"/>
        <v/>
      </c>
      <c r="O73" s="55" t="str">
        <f t="shared" si="0"/>
        <v/>
      </c>
      <c r="P73" s="55" t="str">
        <f t="shared" si="1"/>
        <v/>
      </c>
    </row>
    <row r="74" spans="1:16" x14ac:dyDescent="0.25">
      <c r="A74" s="60" t="s">
        <v>80</v>
      </c>
      <c r="B74" s="64" t="s">
        <v>81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6" t="str">
        <f t="shared" ref="O74:O82" si="16">IF(COUNT(C74:N74)=0,"",SUM(C74:N74))</f>
        <v/>
      </c>
      <c r="P74" s="56" t="str">
        <f t="shared" ref="P74:P82" si="17">IF(COUNT(C74:N74)=0,"",AVERAGE(C74:N74))</f>
        <v/>
      </c>
    </row>
    <row r="75" spans="1:16" x14ac:dyDescent="0.25">
      <c r="B75" s="64" t="s">
        <v>82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6" t="str">
        <f t="shared" si="16"/>
        <v/>
      </c>
      <c r="P75" s="56" t="str">
        <f t="shared" si="17"/>
        <v/>
      </c>
    </row>
    <row r="76" spans="1:16" x14ac:dyDescent="0.25">
      <c r="B76" s="64" t="s">
        <v>83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6" t="str">
        <f t="shared" si="16"/>
        <v/>
      </c>
      <c r="P76" s="56" t="str">
        <f t="shared" si="17"/>
        <v/>
      </c>
    </row>
    <row r="77" spans="1:16" x14ac:dyDescent="0.25">
      <c r="B77" s="64" t="s">
        <v>84</v>
      </c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6" t="str">
        <f t="shared" si="16"/>
        <v/>
      </c>
      <c r="P77" s="56" t="str">
        <f t="shared" si="17"/>
        <v/>
      </c>
    </row>
    <row r="78" spans="1:16" x14ac:dyDescent="0.25">
      <c r="B78" s="64" t="s">
        <v>13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6" t="str">
        <f t="shared" ref="O78" si="18">IF(COUNT(C78:N78)=0,"",SUM(C78:N78))</f>
        <v/>
      </c>
      <c r="P78" s="56" t="str">
        <f t="shared" ref="P78" si="19">IF(COUNT(C78:N78)=0,"",AVERAGE(C78:N78))</f>
        <v/>
      </c>
    </row>
    <row r="79" spans="1:16" x14ac:dyDescent="0.25">
      <c r="B79" s="64" t="s">
        <v>13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6" t="str">
        <f t="shared" si="16"/>
        <v/>
      </c>
      <c r="P79" s="56" t="str">
        <f t="shared" si="17"/>
        <v/>
      </c>
    </row>
    <row r="80" spans="1:16" x14ac:dyDescent="0.25">
      <c r="B80" s="64" t="s">
        <v>13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6" t="str">
        <f t="shared" si="16"/>
        <v/>
      </c>
      <c r="P80" s="56" t="str">
        <f t="shared" si="17"/>
        <v/>
      </c>
    </row>
    <row r="81" spans="1:16" x14ac:dyDescent="0.25">
      <c r="B81" s="64" t="s">
        <v>13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6" t="str">
        <f t="shared" si="16"/>
        <v/>
      </c>
      <c r="P81" s="56" t="str">
        <f t="shared" si="17"/>
        <v/>
      </c>
    </row>
    <row r="82" spans="1:16" x14ac:dyDescent="0.25">
      <c r="A82" s="57"/>
      <c r="B82" s="54" t="s">
        <v>85</v>
      </c>
      <c r="C82" s="55" t="str">
        <f>IF(COUNT(C74:C81)=0,"",SUM(C74:C81))</f>
        <v/>
      </c>
      <c r="D82" s="55" t="str">
        <f t="shared" ref="D82:N82" si="20">IF(COUNT(D74:D81)=0,"",SUM(D74:D81))</f>
        <v/>
      </c>
      <c r="E82" s="55" t="str">
        <f t="shared" si="20"/>
        <v/>
      </c>
      <c r="F82" s="55" t="str">
        <f t="shared" si="20"/>
        <v/>
      </c>
      <c r="G82" s="55" t="str">
        <f t="shared" si="20"/>
        <v/>
      </c>
      <c r="H82" s="55" t="str">
        <f t="shared" si="20"/>
        <v/>
      </c>
      <c r="I82" s="55" t="str">
        <f t="shared" si="20"/>
        <v/>
      </c>
      <c r="J82" s="55" t="str">
        <f t="shared" si="20"/>
        <v/>
      </c>
      <c r="K82" s="55" t="str">
        <f t="shared" si="20"/>
        <v/>
      </c>
      <c r="L82" s="55" t="str">
        <f t="shared" si="20"/>
        <v/>
      </c>
      <c r="M82" s="55" t="str">
        <f t="shared" si="20"/>
        <v/>
      </c>
      <c r="N82" s="55" t="str">
        <f t="shared" si="20"/>
        <v/>
      </c>
      <c r="O82" s="55" t="str">
        <f t="shared" si="16"/>
        <v/>
      </c>
      <c r="P82" s="55" t="str">
        <f t="shared" si="17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4294967293" verticalDpi="4294967293" r:id="rId1"/>
  <rowBreaks count="1" manualBreakCount="1">
    <brk id="5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4</vt:i4>
      </vt:variant>
    </vt:vector>
  </HeadingPairs>
  <TitlesOfParts>
    <vt:vector size="6" baseType="lpstr">
      <vt:lpstr>תקציב משפחתי</vt:lpstr>
      <vt:lpstr>גיליון הוצאות</vt:lpstr>
      <vt:lpstr>'גיליון הוצאות'!WPrint_Area_W</vt:lpstr>
      <vt:lpstr>'תקציב משפחתי'!WPrint_Area_W</vt:lpstr>
      <vt:lpstr>'גיליון הוצאות'!WPrint_TitlesW</vt:lpstr>
      <vt:lpstr>'תקציב משפחתי'!WPrint_TitlesW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2014-02-12T03:49:57Z</dcterms:created>
  <dcterms:modified xsi:type="dcterms:W3CDTF">2022-07-02T20:51:15Z</dcterms:modified>
</cp:coreProperties>
</file>